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filterPrivacy="1" codeName="DieseArbeitsmappe" autoCompressPictures="0"/>
  <xr:revisionPtr revIDLastSave="0" documentId="8_{6717EAC3-7D3E-41E1-BE4A-D4FE2CDE89DD}" xr6:coauthVersionLast="45" xr6:coauthVersionMax="45" xr10:uidLastSave="{00000000-0000-0000-0000-000000000000}"/>
  <bookViews>
    <workbookView xWindow="-110" yWindow="-110" windowWidth="19420" windowHeight="10420" tabRatio="788" xr2:uid="{00000000-000D-0000-FFFF-FFFF00000000}"/>
  </bookViews>
  <sheets>
    <sheet name="Kalender" sheetId="14" r:id="rId1"/>
    <sheet name="Bilder" sheetId="15" state="veryHidden" r:id="rId2"/>
  </sheets>
  <definedNames>
    <definedName name="Kalender10Jahr">Kalender!$B$146</definedName>
    <definedName name="Kalender10Monat">Kalender!$C$146</definedName>
    <definedName name="Kalender10MonatOption">MATCH(Kalender10Monat,Monate,0)</definedName>
    <definedName name="Kalender11Jahr">Kalender!$B$162</definedName>
    <definedName name="Kalender11Monat">Kalender!$C$162</definedName>
    <definedName name="Kalender11MonatOption">MATCH(Kalender11Monat,Monate,0)</definedName>
    <definedName name="Kalender12Jahr">Kalender!$B$178</definedName>
    <definedName name="Kalender12Monat">Kalender!$C$178</definedName>
    <definedName name="Kalender12MonatOption">MATCH(Kalender12Monat,Monate,0)</definedName>
    <definedName name="Kalender1Jahr">Kalender!$B$2</definedName>
    <definedName name="Kalender1Monat">Kalender!$C$2</definedName>
    <definedName name="Kalender1MonatOption">MATCH(Kalender1Monat,Monate,0)</definedName>
    <definedName name="Kalender2Jahr">Kalender!$B$18</definedName>
    <definedName name="Kalender2Monat">Kalender!$C$18</definedName>
    <definedName name="Kalender2MonatOption">MATCH(Kalender2Monat,Monate,0)</definedName>
    <definedName name="Kalender3Jahr">Kalender!$B$34</definedName>
    <definedName name="Kalender3Monat">Kalender!$C$34</definedName>
    <definedName name="Kalender3MonatOption">MATCH(Kalender3Monat,Monate,0)</definedName>
    <definedName name="Kalender4Jahr">Kalender!$B$50</definedName>
    <definedName name="Kalender4Monat">Kalender!$C$50</definedName>
    <definedName name="Kalender4MonatOption">MATCH(Kalender4Monat,Monate,0)</definedName>
    <definedName name="Kalender5Jahr">Kalender!$B$66</definedName>
    <definedName name="Kalender5Monat">Kalender!$C$66</definedName>
    <definedName name="Kalender5MonatOption">MATCH(Kalender5Monat,Monate,0)</definedName>
    <definedName name="Kalender6Jahr">Kalender!$B$82</definedName>
    <definedName name="Kalender6Monat">Kalender!$C$82</definedName>
    <definedName name="Kalender6MonatOption">MATCH(Kalender6Monat,Monate,0)</definedName>
    <definedName name="Kalender7Jahr">Kalender!$B$98</definedName>
    <definedName name="Kalender7Monat">Kalender!$C$98</definedName>
    <definedName name="Kalender7MonatOption">MATCH(Kalender7Monat,Monate,0)</definedName>
    <definedName name="Kalender8Jahr">Kalender!$B$114</definedName>
    <definedName name="Kalender8Monat">Kalender!$C$114</definedName>
    <definedName name="Kalender8MonatOption">MATCH(Kalender8Monat,Monate,0)</definedName>
    <definedName name="Kalender9Jahr">Kalender!$B$130</definedName>
    <definedName name="Kalender9Monat">Kalender!$C$130</definedName>
    <definedName name="Kalender9MonatOption">MATCH(Kalender9Monat,Monate,0)</definedName>
    <definedName name="Monate">{"Januar","Februar","März","April","Mai","Juni","Juli","August","September","Oktober","November","Dezember"}</definedName>
    <definedName name="SpaltenTitelBereich1..H12.1">Kalender!$B$4</definedName>
    <definedName name="SpaltenTitelBereich10..H54.1">Kalender!$B$52</definedName>
    <definedName name="SpaltenTitelBereich11..C56.1">Kalender!$B$52</definedName>
    <definedName name="SpaltenTitelBereich12..D56.1">Kalender!$D$63</definedName>
    <definedName name="SpaltenTitelBereich13..H68.1">Kalender!$B$68</definedName>
    <definedName name="SpaltenTitelBereich14..C70.1">Kalender!$B$68</definedName>
    <definedName name="SpaltenTitelBereich15..D70.1">Kalender!$D$79</definedName>
    <definedName name="SpaltenTitelBereich16..H82.1">Kalender!$B$84</definedName>
    <definedName name="SpaltenTitelBereich17..C84.1">Kalender!$B$84</definedName>
    <definedName name="SpaltenTitelBereich18..D84.1">Kalender!$D$95</definedName>
    <definedName name="SpaltenTitelBereich19..H96.1">Kalender!$B$100</definedName>
    <definedName name="SpaltenTitelBereich2..C14.1">Kalender!$B$4</definedName>
    <definedName name="SpaltenTitelBereich20..C98.1">Kalender!$B$100</definedName>
    <definedName name="SpaltenTitelBereich21..D98.1">Kalender!$D$111</definedName>
    <definedName name="SpaltenTitelBereich22..H110.1">Kalender!$B$116</definedName>
    <definedName name="SpaltenTitelBereich23..C112.1">Kalender!$B$116</definedName>
    <definedName name="SpaltenTitelBereich24..D112.1">Kalender!$D$127</definedName>
    <definedName name="SpaltenTitelBereich25..H124.1">Kalender!$B$132</definedName>
    <definedName name="SpaltenTitelBereich26..C126.1">Kalender!$B$132</definedName>
    <definedName name="SpaltenTitelBereich27..D126.1">Kalender!$D$143</definedName>
    <definedName name="SpaltenTitelBereich28..H138.1">Kalender!$B$148</definedName>
    <definedName name="SpaltenTitelBereich29..C140.1">Kalender!$B$148</definedName>
    <definedName name="SpaltenTitelBereich3..D14.1">Kalender!$D$15</definedName>
    <definedName name="SpaltenTitelBereich30..D140.1">Kalender!$D$159</definedName>
    <definedName name="SpaltenTitelBereich31..H152.1">Kalender!$B$164</definedName>
    <definedName name="SpaltenTitelBereich32..C154.1">Kalender!$B$164</definedName>
    <definedName name="SpaltenTitelBereich33..D154.1">Kalender!$D$175</definedName>
    <definedName name="SpaltenTitelBereich34..H166.1">Kalender!$B$180</definedName>
    <definedName name="SpaltenTitelBereich35..C168.1">Kalender!$B$180</definedName>
    <definedName name="SpaltenTitelBereich36..D168.1">Kalender!$D$191</definedName>
    <definedName name="SpaltenTitelBereich4..H26.1">Kalender!$B$20</definedName>
    <definedName name="SpaltenTitelBereich5..C28.1">Kalender!$B$20</definedName>
    <definedName name="SpaltenTitelBereich6..D28.1">Kalender!$D$31</definedName>
    <definedName name="SpaltenTitelBereich7..H40.1">Kalender!$B$36</definedName>
    <definedName name="SpaltenTitelBereich8..C42.1">Kalender!$B$36</definedName>
    <definedName name="SpaltenTitelBereich9..D42.1">Kalender!$D$47</definedName>
    <definedName name="Tage">{0,1,2,3,4,5,6}</definedName>
    <definedName name="Wochenanfang">Kalender!$B$4</definedName>
    <definedName name="WochenanfangWert">IF(Wochenanfang="Montag",2,1)</definedName>
    <definedName name="Wochentage">{"Montag","Dienstag","Mittwoch","Donnerstag","Freitag","Samstag","Sonntag"}</definedName>
    <definedName name="WochentagOption">MATCH(Wochenanfang,Wochentage,0)+10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C18" i="14" l="1"/>
  <c r="B18" i="14" l="1"/>
  <c r="C34" i="14" s="1"/>
  <c r="B11" i="14" a="1"/>
  <c r="E11" i="14" s="1"/>
  <c r="B15" i="14" a="1"/>
  <c r="B15" i="14" s="1"/>
  <c r="B9" i="14" a="1"/>
  <c r="B9" i="14" s="1"/>
  <c r="B13" i="14" a="1"/>
  <c r="F13" i="14" s="1"/>
  <c r="B7" i="14" a="1"/>
  <c r="D7" i="14" s="1"/>
  <c r="B5" i="14" a="1"/>
  <c r="B5" i="14" s="1"/>
  <c r="C9" i="14" l="1"/>
  <c r="H13" i="14"/>
  <c r="C13" i="14"/>
  <c r="G13" i="14"/>
  <c r="H9" i="14"/>
  <c r="F9" i="14"/>
  <c r="D9" i="14"/>
  <c r="B27" i="14" a="1"/>
  <c r="C27" i="14" s="1"/>
  <c r="B7" i="14"/>
  <c r="F7" i="14"/>
  <c r="C7" i="14"/>
  <c r="E7" i="14"/>
  <c r="B21" i="14" a="1"/>
  <c r="G21" i="14" s="1"/>
  <c r="G20" i="14" s="1"/>
  <c r="B23" i="14" a="1"/>
  <c r="E23" i="14" s="1"/>
  <c r="H7" i="14"/>
  <c r="G7" i="14"/>
  <c r="E9" i="14"/>
  <c r="G9" i="14"/>
  <c r="B31" i="14" a="1"/>
  <c r="C15" i="14"/>
  <c r="D5" i="14"/>
  <c r="D4" i="14" s="1"/>
  <c r="H5" i="14"/>
  <c r="H4" i="14" s="1"/>
  <c r="C5" i="14"/>
  <c r="C4" i="14" s="1"/>
  <c r="G5" i="14"/>
  <c r="G4" i="14" s="1"/>
  <c r="B13" i="14"/>
  <c r="E13" i="14"/>
  <c r="D13" i="14"/>
  <c r="G11" i="14"/>
  <c r="H11" i="14"/>
  <c r="D11" i="14"/>
  <c r="F11" i="14"/>
  <c r="C11" i="14"/>
  <c r="F5" i="14"/>
  <c r="F4" i="14" s="1"/>
  <c r="B11" i="14"/>
  <c r="E5" i="14"/>
  <c r="E4" i="14" s="1"/>
  <c r="B25" i="14" a="1"/>
  <c r="B34" i="14"/>
  <c r="C50" i="14" s="1"/>
  <c r="B29" i="14" a="1"/>
  <c r="B23" i="14" l="1"/>
  <c r="D23" i="14"/>
  <c r="H23" i="14"/>
  <c r="C23" i="14"/>
  <c r="C21" i="14"/>
  <c r="C20" i="14" s="1"/>
  <c r="B27" i="14"/>
  <c r="H27" i="14"/>
  <c r="E27" i="14"/>
  <c r="G27" i="14"/>
  <c r="D27" i="14"/>
  <c r="F27" i="14"/>
  <c r="H21" i="14"/>
  <c r="H20" i="14" s="1"/>
  <c r="F23" i="14"/>
  <c r="G23" i="14"/>
  <c r="C31" i="14"/>
  <c r="B31" i="14"/>
  <c r="F21" i="14"/>
  <c r="F20" i="14" s="1"/>
  <c r="B21" i="14"/>
  <c r="B20" i="14" s="1"/>
  <c r="E21" i="14"/>
  <c r="E20" i="14" s="1"/>
  <c r="D21" i="14"/>
  <c r="D20" i="14" s="1"/>
  <c r="F29" i="14"/>
  <c r="E29" i="14"/>
  <c r="B29" i="14"/>
  <c r="D29" i="14"/>
  <c r="G29" i="14"/>
  <c r="H29" i="14"/>
  <c r="C29" i="14"/>
  <c r="F25" i="14"/>
  <c r="C25" i="14"/>
  <c r="H25" i="14"/>
  <c r="D25" i="14"/>
  <c r="G25" i="14"/>
  <c r="B25" i="14"/>
  <c r="E25" i="14"/>
  <c r="B45" i="14" a="1"/>
  <c r="B50" i="14"/>
  <c r="C66" i="14" s="1"/>
  <c r="B47" i="14" a="1"/>
  <c r="B37" i="14" a="1"/>
  <c r="B43" i="14" a="1"/>
  <c r="B41" i="14" a="1"/>
  <c r="B39" i="14" a="1"/>
  <c r="B61" i="14" l="1" a="1"/>
  <c r="B66" i="14"/>
  <c r="C82" i="14" s="1"/>
  <c r="B63" i="14" a="1"/>
  <c r="B53" i="14" a="1"/>
  <c r="B55" i="14" a="1"/>
  <c r="B59" i="14" a="1"/>
  <c r="B57" i="14" a="1"/>
  <c r="H43" i="14"/>
  <c r="C43" i="14"/>
  <c r="E43" i="14"/>
  <c r="D43" i="14"/>
  <c r="F43" i="14"/>
  <c r="B43" i="14"/>
  <c r="G43" i="14"/>
  <c r="C45" i="14"/>
  <c r="H45" i="14"/>
  <c r="D45" i="14"/>
  <c r="G45" i="14"/>
  <c r="B45" i="14"/>
  <c r="E45" i="14"/>
  <c r="F45" i="14"/>
  <c r="C39" i="14"/>
  <c r="B39" i="14"/>
  <c r="H39" i="14"/>
  <c r="D39" i="14"/>
  <c r="G39" i="14"/>
  <c r="E39" i="14"/>
  <c r="F39" i="14"/>
  <c r="C37" i="14"/>
  <c r="C36" i="14" s="1"/>
  <c r="E37" i="14"/>
  <c r="E36" i="14" s="1"/>
  <c r="B37" i="14"/>
  <c r="B36" i="14" s="1"/>
  <c r="D37" i="14"/>
  <c r="D36" i="14" s="1"/>
  <c r="G37" i="14"/>
  <c r="G36" i="14" s="1"/>
  <c r="H37" i="14"/>
  <c r="H36" i="14" s="1"/>
  <c r="F37" i="14"/>
  <c r="F36" i="14" s="1"/>
  <c r="D41" i="14"/>
  <c r="F41" i="14"/>
  <c r="C41" i="14"/>
  <c r="B41" i="14"/>
  <c r="H41" i="14"/>
  <c r="G41" i="14"/>
  <c r="E41" i="14"/>
  <c r="B47" i="14"/>
  <c r="C47" i="14"/>
  <c r="E57" i="14" l="1"/>
  <c r="C57" i="14"/>
  <c r="G57" i="14"/>
  <c r="H57" i="14"/>
  <c r="F57" i="14"/>
  <c r="B57" i="14"/>
  <c r="D57" i="14"/>
  <c r="H59" i="14"/>
  <c r="D59" i="14"/>
  <c r="G59" i="14"/>
  <c r="C59" i="14"/>
  <c r="B59" i="14"/>
  <c r="F59" i="14"/>
  <c r="E59" i="14"/>
  <c r="D55" i="14"/>
  <c r="G55" i="14"/>
  <c r="C55" i="14"/>
  <c r="E55" i="14"/>
  <c r="F55" i="14"/>
  <c r="H55" i="14"/>
  <c r="B55" i="14"/>
  <c r="B75" i="14" a="1"/>
  <c r="B77" i="14" a="1"/>
  <c r="B82" i="14"/>
  <c r="C98" i="14" s="1"/>
  <c r="B71" i="14" a="1"/>
  <c r="B73" i="14" a="1"/>
  <c r="B79" i="14" a="1"/>
  <c r="B69" i="14" a="1"/>
  <c r="C63" i="14"/>
  <c r="B63" i="14"/>
  <c r="H53" i="14"/>
  <c r="H52" i="14" s="1"/>
  <c r="G53" i="14"/>
  <c r="G52" i="14" s="1"/>
  <c r="F53" i="14"/>
  <c r="F52" i="14" s="1"/>
  <c r="B53" i="14"/>
  <c r="B52" i="14" s="1"/>
  <c r="D53" i="14"/>
  <c r="D52" i="14" s="1"/>
  <c r="E53" i="14"/>
  <c r="E52" i="14" s="1"/>
  <c r="C53" i="14"/>
  <c r="C52" i="14" s="1"/>
  <c r="G61" i="14"/>
  <c r="F61" i="14"/>
  <c r="D61" i="14"/>
  <c r="E61" i="14"/>
  <c r="B61" i="14"/>
  <c r="H61" i="14"/>
  <c r="C61" i="14"/>
  <c r="C79" i="14" l="1"/>
  <c r="B79" i="14"/>
  <c r="C77" i="14"/>
  <c r="F77" i="14"/>
  <c r="E77" i="14"/>
  <c r="B77" i="14"/>
  <c r="H77" i="14"/>
  <c r="G77" i="14"/>
  <c r="D77" i="14"/>
  <c r="C75" i="14"/>
  <c r="F75" i="14"/>
  <c r="B75" i="14"/>
  <c r="D75" i="14"/>
  <c r="H75" i="14"/>
  <c r="E75" i="14"/>
  <c r="G75" i="14"/>
  <c r="B93" i="14" a="1"/>
  <c r="B87" i="14" a="1"/>
  <c r="B95" i="14" a="1"/>
  <c r="B85" i="14" a="1"/>
  <c r="B98" i="14"/>
  <c r="C114" i="14" s="1"/>
  <c r="B89" i="14" a="1"/>
  <c r="B91" i="14" a="1"/>
  <c r="D73" i="14"/>
  <c r="F73" i="14"/>
  <c r="G73" i="14"/>
  <c r="H73" i="14"/>
  <c r="B73" i="14"/>
  <c r="C73" i="14"/>
  <c r="E73" i="14"/>
  <c r="F69" i="14"/>
  <c r="F68" i="14" s="1"/>
  <c r="G69" i="14"/>
  <c r="G68" i="14" s="1"/>
  <c r="H69" i="14"/>
  <c r="H68" i="14" s="1"/>
  <c r="D69" i="14"/>
  <c r="D68" i="14" s="1"/>
  <c r="C69" i="14"/>
  <c r="C68" i="14" s="1"/>
  <c r="E69" i="14"/>
  <c r="E68" i="14" s="1"/>
  <c r="B69" i="14"/>
  <c r="B68" i="14" s="1"/>
  <c r="C71" i="14"/>
  <c r="F71" i="14"/>
  <c r="H71" i="14"/>
  <c r="D71" i="14"/>
  <c r="E71" i="14"/>
  <c r="G71" i="14"/>
  <c r="B71" i="14"/>
  <c r="C85" i="14" l="1"/>
  <c r="C84" i="14" s="1"/>
  <c r="D85" i="14"/>
  <c r="D84" i="14" s="1"/>
  <c r="F85" i="14"/>
  <c r="F84" i="14" s="1"/>
  <c r="H85" i="14"/>
  <c r="H84" i="14" s="1"/>
  <c r="B85" i="14"/>
  <c r="B84" i="14" s="1"/>
  <c r="E85" i="14"/>
  <c r="E84" i="14" s="1"/>
  <c r="G85" i="14"/>
  <c r="G84" i="14" s="1"/>
  <c r="C95" i="14"/>
  <c r="B95" i="14"/>
  <c r="B111" i="14" a="1"/>
  <c r="B105" i="14" a="1"/>
  <c r="B103" i="14" a="1"/>
  <c r="B114" i="14"/>
  <c r="C130" i="14" s="1"/>
  <c r="B101" i="14" a="1"/>
  <c r="B109" i="14" a="1"/>
  <c r="B107" i="14" a="1"/>
  <c r="D87" i="14"/>
  <c r="C87" i="14"/>
  <c r="E87" i="14"/>
  <c r="B87" i="14"/>
  <c r="F87" i="14"/>
  <c r="G87" i="14"/>
  <c r="H87" i="14"/>
  <c r="F91" i="14"/>
  <c r="D91" i="14"/>
  <c r="H91" i="14"/>
  <c r="E91" i="14"/>
  <c r="C91" i="14"/>
  <c r="G91" i="14"/>
  <c r="B91" i="14"/>
  <c r="H89" i="14"/>
  <c r="E89" i="14"/>
  <c r="C89" i="14"/>
  <c r="B89" i="14"/>
  <c r="F89" i="14"/>
  <c r="D89" i="14"/>
  <c r="G89" i="14"/>
  <c r="D93" i="14"/>
  <c r="H93" i="14"/>
  <c r="B93" i="14"/>
  <c r="E93" i="14"/>
  <c r="G93" i="14"/>
  <c r="C93" i="14"/>
  <c r="F93" i="14"/>
  <c r="E109" i="14" l="1"/>
  <c r="D109" i="14"/>
  <c r="G109" i="14"/>
  <c r="C109" i="14"/>
  <c r="F109" i="14"/>
  <c r="H109" i="14"/>
  <c r="B109" i="14"/>
  <c r="C101" i="14"/>
  <c r="C100" i="14" s="1"/>
  <c r="H101" i="14"/>
  <c r="H100" i="14" s="1"/>
  <c r="E101" i="14"/>
  <c r="E100" i="14" s="1"/>
  <c r="F101" i="14"/>
  <c r="F100" i="14" s="1"/>
  <c r="B101" i="14"/>
  <c r="B100" i="14" s="1"/>
  <c r="G101" i="14"/>
  <c r="G100" i="14" s="1"/>
  <c r="D101" i="14"/>
  <c r="D100" i="14" s="1"/>
  <c r="B111" i="14"/>
  <c r="C111" i="14"/>
  <c r="F103" i="14"/>
  <c r="D103" i="14"/>
  <c r="C103" i="14"/>
  <c r="B103" i="14"/>
  <c r="H103" i="14"/>
  <c r="E103" i="14"/>
  <c r="G103" i="14"/>
  <c r="E105" i="14"/>
  <c r="C105" i="14"/>
  <c r="F105" i="14"/>
  <c r="B105" i="14"/>
  <c r="G105" i="14"/>
  <c r="H105" i="14"/>
  <c r="D105" i="14"/>
  <c r="B107" i="14"/>
  <c r="E107" i="14"/>
  <c r="F107" i="14"/>
  <c r="G107" i="14"/>
  <c r="H107" i="14"/>
  <c r="D107" i="14"/>
  <c r="C107" i="14"/>
  <c r="B119" i="14" a="1"/>
  <c r="B125" i="14" a="1"/>
  <c r="B117" i="14" a="1"/>
  <c r="B121" i="14" a="1"/>
  <c r="B123" i="14" a="1"/>
  <c r="B130" i="14"/>
  <c r="C146" i="14" s="1"/>
  <c r="B127" i="14" a="1"/>
  <c r="B137" i="14" l="1" a="1"/>
  <c r="B139" i="14" a="1"/>
  <c r="B141" i="14" a="1"/>
  <c r="B135" i="14" a="1"/>
  <c r="B133" i="14" a="1"/>
  <c r="B146" i="14"/>
  <c r="C162" i="14" s="1"/>
  <c r="B143" i="14" a="1"/>
  <c r="E123" i="14"/>
  <c r="C123" i="14"/>
  <c r="F123" i="14"/>
  <c r="G123" i="14"/>
  <c r="H123" i="14"/>
  <c r="B123" i="14"/>
  <c r="D123" i="14"/>
  <c r="E121" i="14"/>
  <c r="F121" i="14"/>
  <c r="B121" i="14"/>
  <c r="D121" i="14"/>
  <c r="C121" i="14"/>
  <c r="H121" i="14"/>
  <c r="G121" i="14"/>
  <c r="E119" i="14"/>
  <c r="G119" i="14"/>
  <c r="B119" i="14"/>
  <c r="C119" i="14"/>
  <c r="D119" i="14"/>
  <c r="F119" i="14"/>
  <c r="H119" i="14"/>
  <c r="G125" i="14"/>
  <c r="D125" i="14"/>
  <c r="F125" i="14"/>
  <c r="E125" i="14"/>
  <c r="C125" i="14"/>
  <c r="H125" i="14"/>
  <c r="B125" i="14"/>
  <c r="C127" i="14"/>
  <c r="B127" i="14"/>
  <c r="G117" i="14"/>
  <c r="G116" i="14" s="1"/>
  <c r="D117" i="14"/>
  <c r="D116" i="14" s="1"/>
  <c r="C117" i="14"/>
  <c r="C116" i="14" s="1"/>
  <c r="E117" i="14"/>
  <c r="E116" i="14" s="1"/>
  <c r="H117" i="14"/>
  <c r="H116" i="14" s="1"/>
  <c r="F117" i="14"/>
  <c r="F116" i="14" s="1"/>
  <c r="B117" i="14"/>
  <c r="B116" i="14" s="1"/>
  <c r="C143" i="14" l="1"/>
  <c r="B143" i="14"/>
  <c r="C139" i="14"/>
  <c r="G139" i="14"/>
  <c r="H139" i="14"/>
  <c r="F139" i="14"/>
  <c r="B139" i="14"/>
  <c r="D139" i="14"/>
  <c r="E139" i="14"/>
  <c r="C133" i="14"/>
  <c r="C132" i="14" s="1"/>
  <c r="H133" i="14"/>
  <c r="H132" i="14" s="1"/>
  <c r="D133" i="14"/>
  <c r="D132" i="14" s="1"/>
  <c r="E133" i="14"/>
  <c r="E132" i="14" s="1"/>
  <c r="F133" i="14"/>
  <c r="F132" i="14" s="1"/>
  <c r="G133" i="14"/>
  <c r="G132" i="14" s="1"/>
  <c r="B133" i="14"/>
  <c r="B132" i="14" s="1"/>
  <c r="H141" i="14"/>
  <c r="G141" i="14"/>
  <c r="F141" i="14"/>
  <c r="B141" i="14"/>
  <c r="D141" i="14"/>
  <c r="E141" i="14"/>
  <c r="C141" i="14"/>
  <c r="B159" i="14" a="1"/>
  <c r="B149" i="14" a="1"/>
  <c r="B153" i="14" a="1"/>
  <c r="B151" i="14" a="1"/>
  <c r="B157" i="14" a="1"/>
  <c r="B155" i="14" a="1"/>
  <c r="B162" i="14"/>
  <c r="C178" i="14" s="1"/>
  <c r="D135" i="14"/>
  <c r="B135" i="14"/>
  <c r="E135" i="14"/>
  <c r="F135" i="14"/>
  <c r="G135" i="14"/>
  <c r="C135" i="14"/>
  <c r="H135" i="14"/>
  <c r="E137" i="14"/>
  <c r="D137" i="14"/>
  <c r="G137" i="14"/>
  <c r="B137" i="14"/>
  <c r="C137" i="14"/>
  <c r="F137" i="14"/>
  <c r="H137" i="14"/>
  <c r="B151" i="14" l="1"/>
  <c r="F151" i="14"/>
  <c r="C151" i="14"/>
  <c r="D151" i="14"/>
  <c r="G151" i="14"/>
  <c r="H151" i="14"/>
  <c r="E151" i="14"/>
  <c r="B175" i="14" a="1"/>
  <c r="B178" i="14"/>
  <c r="B171" i="14" a="1"/>
  <c r="B169" i="14" a="1"/>
  <c r="B173" i="14" a="1"/>
  <c r="B165" i="14" a="1"/>
  <c r="B167" i="14" a="1"/>
  <c r="H155" i="14"/>
  <c r="D155" i="14"/>
  <c r="F155" i="14"/>
  <c r="E155" i="14"/>
  <c r="B155" i="14"/>
  <c r="C155" i="14"/>
  <c r="G155" i="14"/>
  <c r="C149" i="14"/>
  <c r="C148" i="14" s="1"/>
  <c r="B149" i="14"/>
  <c r="B148" i="14" s="1"/>
  <c r="D149" i="14"/>
  <c r="D148" i="14" s="1"/>
  <c r="H149" i="14"/>
  <c r="H148" i="14" s="1"/>
  <c r="F149" i="14"/>
  <c r="F148" i="14" s="1"/>
  <c r="G149" i="14"/>
  <c r="G148" i="14" s="1"/>
  <c r="E149" i="14"/>
  <c r="E148" i="14" s="1"/>
  <c r="C159" i="14"/>
  <c r="B159" i="14"/>
  <c r="F153" i="14"/>
  <c r="H153" i="14"/>
  <c r="G153" i="14"/>
  <c r="E153" i="14"/>
  <c r="D153" i="14"/>
  <c r="C153" i="14"/>
  <c r="B153" i="14"/>
  <c r="C157" i="14"/>
  <c r="B157" i="14"/>
  <c r="E157" i="14"/>
  <c r="H157" i="14"/>
  <c r="D157" i="14"/>
  <c r="G157" i="14"/>
  <c r="F157" i="14"/>
  <c r="F173" i="14" l="1"/>
  <c r="D173" i="14"/>
  <c r="H173" i="14"/>
  <c r="E173" i="14"/>
  <c r="B173" i="14"/>
  <c r="G173" i="14"/>
  <c r="C173" i="14"/>
  <c r="B167" i="14"/>
  <c r="H167" i="14"/>
  <c r="D167" i="14"/>
  <c r="G167" i="14"/>
  <c r="F167" i="14"/>
  <c r="C167" i="14"/>
  <c r="E167" i="14"/>
  <c r="C165" i="14"/>
  <c r="C164" i="14" s="1"/>
  <c r="G165" i="14"/>
  <c r="G164" i="14" s="1"/>
  <c r="F165" i="14"/>
  <c r="F164" i="14" s="1"/>
  <c r="H165" i="14"/>
  <c r="H164" i="14" s="1"/>
  <c r="E165" i="14"/>
  <c r="E164" i="14" s="1"/>
  <c r="D165" i="14"/>
  <c r="D164" i="14" s="1"/>
  <c r="B165" i="14"/>
  <c r="B164" i="14" s="1"/>
  <c r="E171" i="14"/>
  <c r="C171" i="14"/>
  <c r="F171" i="14"/>
  <c r="B171" i="14"/>
  <c r="H171" i="14"/>
  <c r="G171" i="14"/>
  <c r="D171" i="14"/>
  <c r="C175" i="14"/>
  <c r="B175" i="14"/>
  <c r="C169" i="14"/>
  <c r="F169" i="14"/>
  <c r="B169" i="14"/>
  <c r="E169" i="14"/>
  <c r="G169" i="14"/>
  <c r="H169" i="14"/>
  <c r="D169" i="14"/>
  <c r="B181" i="14" a="1"/>
  <c r="B189" i="14" a="1"/>
  <c r="B185" i="14" a="1"/>
  <c r="B183" i="14" a="1"/>
  <c r="B187" i="14" a="1"/>
  <c r="B191" i="14" a="1"/>
  <c r="B191" i="14" l="1"/>
  <c r="C191" i="14"/>
  <c r="H187" i="14"/>
  <c r="E187" i="14"/>
  <c r="D187" i="14"/>
  <c r="C187" i="14"/>
  <c r="B187" i="14"/>
  <c r="F187" i="14"/>
  <c r="G187" i="14"/>
  <c r="F181" i="14"/>
  <c r="F180" i="14" s="1"/>
  <c r="E181" i="14"/>
  <c r="E180" i="14" s="1"/>
  <c r="G181" i="14"/>
  <c r="G180" i="14" s="1"/>
  <c r="B181" i="14"/>
  <c r="B180" i="14" s="1"/>
  <c r="C181" i="14"/>
  <c r="C180" i="14" s="1"/>
  <c r="D181" i="14"/>
  <c r="D180" i="14" s="1"/>
  <c r="H181" i="14"/>
  <c r="H180" i="14" s="1"/>
  <c r="G185" i="14"/>
  <c r="D185" i="14"/>
  <c r="F185" i="14"/>
  <c r="E185" i="14"/>
  <c r="B185" i="14"/>
  <c r="C185" i="14"/>
  <c r="H185" i="14"/>
  <c r="F189" i="14"/>
  <c r="D189" i="14"/>
  <c r="E189" i="14"/>
  <c r="B189" i="14"/>
  <c r="H189" i="14"/>
  <c r="G189" i="14"/>
  <c r="C189" i="14"/>
  <c r="B183" i="14"/>
  <c r="G183" i="14"/>
  <c r="F183" i="14"/>
  <c r="C183" i="14"/>
  <c r="D183" i="14"/>
  <c r="H183" i="14"/>
  <c r="E183" i="14"/>
</calcChain>
</file>

<file path=xl/sharedStrings.xml><?xml version="1.0" encoding="utf-8"?>
<sst xmlns="http://schemas.openxmlformats.org/spreadsheetml/2006/main" count="16" uniqueCount="4">
  <si>
    <t xml:space="preserve"> </t>
  </si>
  <si>
    <t>Montag</t>
  </si>
  <si>
    <t>Januar</t>
  </si>
  <si>
    <t>Anmerkungen: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</si>
</sst>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0\ &quot;€&quot;_-;\-* #,##0\ &quot;€&quot;_-;_-* &quot;-&quot;\ &quot;€&quot;_-;_-@_-"/>
    <numFmt numFmtId="44" formatCode="_-* #,##0.00\ &quot;€&quot;_-;\-* #,##0.00\ &quot;€&quot;_-;_-* &quot;-&quot;??\ &quot;€&quot;_-;_-@_-"/>
    <numFmt numFmtId="164" formatCode="_(* #,##0_);_(* \(#,##0\);_(* &quot;-&quot;_);_(@_)"/>
    <numFmt numFmtId="165" formatCode="_(* #,##0.00_);_(* \(#,##0.00\);_(* &quot;-&quot;??_);_(@_)"/>
    <numFmt numFmtId="166" formatCode="dd"/>
    <numFmt numFmtId="167" formatCode="[$-F800]dddd\,\ mmmm\ dd\,\ yyyy"/>
  </numFmts>
  <fonts count="35" x14ac:knownFonts="1">
    <font>
      <sz val="11"/>
      <name val="Century Schoolbook"/>
      <family val="2"/>
      <scheme val="minor"/>
    </font>
    <font>
      <sz val="11"/>
      <color theme="1"/>
      <name val="Century Schoolbook"/>
      <family val="2"/>
      <scheme val="minor"/>
    </font>
    <font>
      <sz val="8"/>
      <name val="Arial"/>
      <family val="2"/>
    </font>
    <font>
      <b/>
      <sz val="11"/>
      <color theme="0"/>
      <name val="Century Schoolbook"/>
      <family val="2"/>
      <scheme val="minor"/>
    </font>
    <font>
      <b/>
      <sz val="14"/>
      <color theme="0"/>
      <name val="Century Schoolbook"/>
      <family val="2"/>
      <scheme val="minor"/>
    </font>
    <font>
      <b/>
      <sz val="28"/>
      <color theme="0"/>
      <name val="Century Schoolbook"/>
      <family val="2"/>
      <scheme val="major"/>
    </font>
    <font>
      <sz val="36"/>
      <color theme="4" tint="-0.24994659260841701"/>
      <name val="Century Schoolbook"/>
      <family val="2"/>
      <scheme val="minor"/>
    </font>
    <font>
      <b/>
      <sz val="11"/>
      <color theme="3"/>
      <name val="Century Schoolbook"/>
      <family val="2"/>
      <scheme val="major"/>
    </font>
    <font>
      <sz val="16"/>
      <color theme="1"/>
      <name val="Century Schoolbook"/>
      <family val="2"/>
      <scheme val="minor"/>
    </font>
    <font>
      <b/>
      <sz val="11"/>
      <color theme="0"/>
      <name val="Century Schoolbook"/>
      <family val="2"/>
      <scheme val="major"/>
    </font>
    <font>
      <sz val="11"/>
      <name val="Century Schoolbook"/>
      <family val="2"/>
      <scheme val="minor"/>
    </font>
    <font>
      <sz val="11"/>
      <color theme="1"/>
      <name val="Century Schoolbook"/>
      <family val="2"/>
      <scheme val="major"/>
    </font>
    <font>
      <sz val="11"/>
      <color indexed="63"/>
      <name val="Century Schoolbook"/>
      <family val="2"/>
      <scheme val="minor"/>
    </font>
    <font>
      <b/>
      <sz val="11"/>
      <color theme="1"/>
      <name val="Century Schoolbook"/>
      <family val="2"/>
      <scheme val="minor"/>
    </font>
    <font>
      <i/>
      <sz val="11"/>
      <color theme="3" tint="-0.24994659260841701"/>
      <name val="Century Schoolbook"/>
      <family val="2"/>
      <scheme val="minor"/>
    </font>
    <font>
      <sz val="12"/>
      <color theme="1" tint="4.9989318521683403E-2"/>
      <name val="Century Schoolbook"/>
      <family val="2"/>
      <scheme val="minor"/>
    </font>
    <font>
      <sz val="11"/>
      <color theme="1" tint="4.9989318521683403E-2"/>
      <name val="Century Schoolbook"/>
      <family val="2"/>
      <scheme val="minor"/>
    </font>
    <font>
      <sz val="11"/>
      <color theme="1" tint="4.9989318521683403E-2"/>
      <name val="Trebuchet MS"/>
      <family val="2"/>
    </font>
    <font>
      <sz val="14"/>
      <color theme="1" tint="4.9989318521683403E-2"/>
      <name val="Century Schoolbook"/>
      <family val="2"/>
      <scheme val="minor"/>
    </font>
    <font>
      <sz val="38"/>
      <color theme="1" tint="4.9989318521683403E-2"/>
      <name val="Century Schoolbook"/>
      <family val="1"/>
      <scheme val="major"/>
    </font>
    <font>
      <sz val="18"/>
      <color theme="1" tint="4.9989318521683403E-2"/>
      <name val="Century Schoolbook"/>
      <family val="2"/>
      <scheme val="minor"/>
    </font>
    <font>
      <sz val="12"/>
      <color theme="1" tint="4.9989318521683403E-2"/>
      <name val="Century Schoolbook"/>
      <family val="1"/>
      <scheme val="major"/>
    </font>
    <font>
      <sz val="12"/>
      <color theme="1" tint="4.9989318521683403E-2"/>
      <name val="Century Schoolbook"/>
      <family val="2"/>
      <scheme val="major"/>
    </font>
    <font>
      <sz val="18"/>
      <color theme="1" tint="4.9989318521683403E-2"/>
      <name val="Century Schoolbook"/>
      <family val="1"/>
      <scheme val="minor"/>
    </font>
    <font>
      <sz val="11"/>
      <color theme="1" tint="4.9989318521683403E-2"/>
      <name val="Century Schoolbook"/>
      <family val="1"/>
      <scheme val="minor"/>
    </font>
    <font>
      <sz val="14"/>
      <color theme="1" tint="4.9989318521683403E-2"/>
      <name val="Century Schoolbook"/>
      <family val="1"/>
      <scheme val="minor"/>
    </font>
    <font>
      <sz val="11"/>
      <color rgb="FF006100"/>
      <name val="Century Schoolbook"/>
      <family val="2"/>
      <scheme val="minor"/>
    </font>
    <font>
      <sz val="11"/>
      <color rgb="FF9C0006"/>
      <name val="Century Schoolbook"/>
      <family val="2"/>
      <scheme val="minor"/>
    </font>
    <font>
      <sz val="11"/>
      <color rgb="FF9C5700"/>
      <name val="Century Schoolbook"/>
      <family val="2"/>
      <scheme val="minor"/>
    </font>
    <font>
      <sz val="11"/>
      <color rgb="FF3F3F76"/>
      <name val="Century Schoolbook"/>
      <family val="2"/>
      <scheme val="minor"/>
    </font>
    <font>
      <b/>
      <sz val="11"/>
      <color rgb="FF3F3F3F"/>
      <name val="Century Schoolbook"/>
      <family val="2"/>
      <scheme val="minor"/>
    </font>
    <font>
      <b/>
      <sz val="11"/>
      <color rgb="FFFA7D00"/>
      <name val="Century Schoolbook"/>
      <family val="2"/>
      <scheme val="minor"/>
    </font>
    <font>
      <sz val="11"/>
      <color rgb="FFFA7D00"/>
      <name val="Century Schoolbook"/>
      <family val="2"/>
      <scheme val="minor"/>
    </font>
    <font>
      <sz val="11"/>
      <color rgb="FFFF0000"/>
      <name val="Century Schoolbook"/>
      <family val="2"/>
      <scheme val="minor"/>
    </font>
    <font>
      <sz val="11"/>
      <color theme="0"/>
      <name val="Century Schoolbook"/>
      <family val="2"/>
      <scheme val="minor"/>
    </font>
  </fonts>
  <fills count="41">
    <fill>
      <patternFill patternType="none"/>
    </fill>
    <fill>
      <patternFill patternType="gray125"/>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8" tint="0.59996337778862885"/>
        <bgColor indexed="64"/>
      </patternFill>
    </fill>
    <fill>
      <patternFill patternType="solid">
        <fgColor theme="6" tint="0.59996337778862885"/>
        <bgColor indexed="64"/>
      </patternFill>
    </fill>
    <fill>
      <patternFill patternType="solid">
        <fgColor theme="4" tint="0.59996337778862885"/>
        <bgColor indexed="64"/>
      </patternFill>
    </fill>
    <fill>
      <patternFill patternType="solid">
        <fgColor theme="3" tint="0.59996337778862885"/>
        <bgColor indexed="64"/>
      </patternFill>
    </fill>
    <fill>
      <patternFill patternType="solid">
        <fgColor theme="9" tint="0.59996337778862885"/>
        <bgColor indexed="64"/>
      </patternFill>
    </fill>
    <fill>
      <patternFill patternType="solid">
        <fgColor theme="5"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tint="0.79998168889431442"/>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0">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right style="thin">
        <color theme="0" tint="-0.14996795556505021"/>
      </right>
      <top/>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style="thin">
        <color theme="0"/>
      </left>
      <right style="thin">
        <color theme="0"/>
      </right>
      <top/>
      <bottom/>
      <diagonal/>
    </border>
    <border>
      <left style="thin">
        <color theme="6" tint="0.59996337778862885"/>
      </left>
      <right style="thin">
        <color theme="6" tint="0.59996337778862885"/>
      </right>
      <top style="thin">
        <color theme="6" tint="0.59996337778862885"/>
      </top>
      <bottom/>
      <diagonal/>
    </border>
    <border>
      <left style="thin">
        <color theme="6" tint="0.59996337778862885"/>
      </left>
      <right style="thin">
        <color theme="6" tint="0.59996337778862885"/>
      </right>
      <top/>
      <bottom style="thin">
        <color theme="6" tint="0.59996337778862885"/>
      </bottom>
      <diagonal/>
    </border>
    <border>
      <left style="thin">
        <color theme="8" tint="0.59996337778862885"/>
      </left>
      <right style="thin">
        <color theme="8" tint="0.59996337778862885"/>
      </right>
      <top style="thin">
        <color theme="8" tint="0.59996337778862885"/>
      </top>
      <bottom/>
      <diagonal/>
    </border>
    <border>
      <left style="thin">
        <color theme="8" tint="0.59996337778862885"/>
      </left>
      <right style="thin">
        <color theme="8" tint="0.59996337778862885"/>
      </right>
      <top/>
      <bottom style="thin">
        <color theme="8" tint="0.59996337778862885"/>
      </bottom>
      <diagonal/>
    </border>
    <border>
      <left style="thin">
        <color theme="8" tint="0.59996337778862885"/>
      </left>
      <right style="thin">
        <color theme="8" tint="0.59996337778862885"/>
      </right>
      <top/>
      <bottom/>
      <diagonal/>
    </border>
    <border>
      <left/>
      <right/>
      <top style="thin">
        <color theme="8" tint="0.59996337778862885"/>
      </top>
      <bottom/>
      <diagonal/>
    </border>
    <border>
      <left/>
      <right/>
      <top/>
      <bottom style="thin">
        <color theme="8" tint="0.59996337778862885"/>
      </bottom>
      <diagonal/>
    </border>
    <border>
      <left style="thin">
        <color theme="8" tint="0.59996337778862885"/>
      </left>
      <right/>
      <top style="thin">
        <color theme="8" tint="0.59996337778862885"/>
      </top>
      <bottom/>
      <diagonal/>
    </border>
    <border>
      <left/>
      <right style="thin">
        <color theme="8" tint="0.59996337778862885"/>
      </right>
      <top style="thin">
        <color theme="8" tint="0.59996337778862885"/>
      </top>
      <bottom/>
      <diagonal/>
    </border>
    <border>
      <left style="thin">
        <color theme="8" tint="0.59996337778862885"/>
      </left>
      <right/>
      <top/>
      <bottom style="thin">
        <color theme="8" tint="0.59996337778862885"/>
      </bottom>
      <diagonal/>
    </border>
    <border>
      <left/>
      <right style="thin">
        <color theme="8" tint="0.59996337778862885"/>
      </right>
      <top/>
      <bottom style="thin">
        <color theme="8" tint="0.59996337778862885"/>
      </bottom>
      <diagonal/>
    </border>
    <border>
      <left style="thin">
        <color theme="9" tint="0.59996337778862885"/>
      </left>
      <right style="thin">
        <color theme="9" tint="0.59996337778862885"/>
      </right>
      <top/>
      <bottom/>
      <diagonal/>
    </border>
    <border>
      <left style="thin">
        <color theme="9" tint="0.59996337778862885"/>
      </left>
      <right style="thin">
        <color theme="9" tint="0.59996337778862885"/>
      </right>
      <top style="thin">
        <color theme="9" tint="0.59996337778862885"/>
      </top>
      <bottom/>
      <diagonal/>
    </border>
    <border>
      <left style="thin">
        <color theme="9" tint="0.59996337778862885"/>
      </left>
      <right style="thin">
        <color theme="9" tint="0.59996337778862885"/>
      </right>
      <top/>
      <bottom style="thin">
        <color theme="9" tint="0.59996337778862885"/>
      </bottom>
      <diagonal/>
    </border>
    <border>
      <left/>
      <right/>
      <top style="thin">
        <color theme="9" tint="0.59996337778862885"/>
      </top>
      <bottom/>
      <diagonal/>
    </border>
    <border>
      <left/>
      <right/>
      <top/>
      <bottom style="thin">
        <color theme="9" tint="0.59996337778862885"/>
      </bottom>
      <diagonal/>
    </border>
    <border>
      <left style="thin">
        <color theme="9" tint="0.59996337778862885"/>
      </left>
      <right/>
      <top style="thin">
        <color theme="9" tint="0.59996337778862885"/>
      </top>
      <bottom/>
      <diagonal/>
    </border>
    <border>
      <left/>
      <right style="thin">
        <color theme="9" tint="0.59996337778862885"/>
      </right>
      <top style="thin">
        <color theme="9" tint="0.59996337778862885"/>
      </top>
      <bottom/>
      <diagonal/>
    </border>
    <border>
      <left style="thin">
        <color theme="9" tint="0.59996337778862885"/>
      </left>
      <right/>
      <top/>
      <bottom style="thin">
        <color theme="9" tint="0.59996337778862885"/>
      </bottom>
      <diagonal/>
    </border>
    <border>
      <left/>
      <right style="thin">
        <color theme="9" tint="0.59996337778862885"/>
      </right>
      <top/>
      <bottom style="thin">
        <color theme="9" tint="0.59996337778862885"/>
      </bottom>
      <diagonal/>
    </border>
    <border>
      <left style="thin">
        <color theme="5" tint="0.59996337778862885"/>
      </left>
      <right style="thin">
        <color theme="5" tint="0.59996337778862885"/>
      </right>
      <top/>
      <bottom/>
      <diagonal/>
    </border>
    <border>
      <left style="thin">
        <color theme="5" tint="0.59996337778862885"/>
      </left>
      <right style="thin">
        <color theme="5" tint="0.59996337778862885"/>
      </right>
      <top style="thin">
        <color theme="5" tint="0.59996337778862885"/>
      </top>
      <bottom/>
      <diagonal/>
    </border>
    <border>
      <left/>
      <right/>
      <top style="thin">
        <color theme="5" tint="0.59996337778862885"/>
      </top>
      <bottom/>
      <diagonal/>
    </border>
    <border>
      <left style="thin">
        <color theme="5" tint="0.59996337778862885"/>
      </left>
      <right style="thin">
        <color theme="5" tint="0.59996337778862885"/>
      </right>
      <top/>
      <bottom style="thin">
        <color theme="5" tint="0.59996337778862885"/>
      </bottom>
      <diagonal/>
    </border>
    <border>
      <left/>
      <right/>
      <top/>
      <bottom style="thin">
        <color theme="5" tint="0.59996337778862885"/>
      </bottom>
      <diagonal/>
    </border>
    <border>
      <left style="thin">
        <color theme="5" tint="0.59996337778862885"/>
      </left>
      <right/>
      <top style="thin">
        <color theme="5" tint="0.59996337778862885"/>
      </top>
      <bottom/>
      <diagonal/>
    </border>
    <border>
      <left/>
      <right style="thin">
        <color theme="5" tint="0.59996337778862885"/>
      </right>
      <top style="thin">
        <color theme="5" tint="0.59996337778862885"/>
      </top>
      <bottom/>
      <diagonal/>
    </border>
    <border>
      <left style="thin">
        <color theme="5" tint="0.59996337778862885"/>
      </left>
      <right/>
      <top/>
      <bottom style="thin">
        <color theme="5" tint="0.59996337778862885"/>
      </bottom>
      <diagonal/>
    </border>
    <border>
      <left/>
      <right style="thin">
        <color theme="5" tint="0.59996337778862885"/>
      </right>
      <top/>
      <bottom style="thin">
        <color theme="5" tint="0.59996337778862885"/>
      </bottom>
      <diagonal/>
    </border>
    <border>
      <left style="thin">
        <color theme="6" tint="0.59996337778862885"/>
      </left>
      <right style="thin">
        <color theme="6" tint="0.59996337778862885"/>
      </right>
      <top/>
      <bottom/>
      <diagonal/>
    </border>
    <border>
      <left/>
      <right/>
      <top style="thin">
        <color theme="6" tint="0.59996337778862885"/>
      </top>
      <bottom/>
      <diagonal/>
    </border>
    <border>
      <left/>
      <right/>
      <top/>
      <bottom style="thin">
        <color theme="6" tint="0.59996337778862885"/>
      </bottom>
      <diagonal/>
    </border>
    <border>
      <left style="thin">
        <color theme="6" tint="0.59996337778862885"/>
      </left>
      <right/>
      <top style="thin">
        <color theme="6" tint="0.59996337778862885"/>
      </top>
      <bottom/>
      <diagonal/>
    </border>
    <border>
      <left/>
      <right style="thin">
        <color theme="6" tint="0.59996337778862885"/>
      </right>
      <top style="thin">
        <color theme="6" tint="0.59996337778862885"/>
      </top>
      <bottom/>
      <diagonal/>
    </border>
    <border>
      <left style="thin">
        <color theme="6" tint="0.59996337778862885"/>
      </left>
      <right/>
      <top/>
      <bottom style="thin">
        <color theme="6" tint="0.59996337778862885"/>
      </bottom>
      <diagonal/>
    </border>
    <border>
      <left/>
      <right style="thin">
        <color theme="6" tint="0.59996337778862885"/>
      </right>
      <top/>
      <bottom style="thin">
        <color theme="6" tint="0.59996337778862885"/>
      </bottom>
      <diagonal/>
    </border>
    <border>
      <left style="thin">
        <color theme="4" tint="0.59996337778862885"/>
      </left>
      <right style="thin">
        <color theme="4" tint="0.59996337778862885"/>
      </right>
      <top/>
      <bottom/>
      <diagonal/>
    </border>
    <border>
      <left style="thin">
        <color theme="4" tint="0.59996337778862885"/>
      </left>
      <right style="thin">
        <color theme="4" tint="0.59996337778862885"/>
      </right>
      <top style="thin">
        <color theme="4" tint="0.59996337778862885"/>
      </top>
      <bottom/>
      <diagonal/>
    </border>
    <border>
      <left/>
      <right/>
      <top style="thin">
        <color theme="4" tint="0.59996337778862885"/>
      </top>
      <bottom/>
      <diagonal/>
    </border>
    <border>
      <left style="thin">
        <color theme="4" tint="0.59996337778862885"/>
      </left>
      <right style="thin">
        <color theme="4" tint="0.59996337778862885"/>
      </right>
      <top/>
      <bottom style="thin">
        <color theme="4" tint="0.59996337778862885"/>
      </bottom>
      <diagonal/>
    </border>
    <border>
      <left/>
      <right/>
      <top/>
      <bottom style="thin">
        <color theme="4" tint="0.59996337778862885"/>
      </bottom>
      <diagonal/>
    </border>
    <border>
      <left style="thin">
        <color theme="4" tint="0.59996337778862885"/>
      </left>
      <right/>
      <top style="thin">
        <color theme="4" tint="0.59996337778862885"/>
      </top>
      <bottom/>
      <diagonal/>
    </border>
    <border>
      <left/>
      <right style="thin">
        <color theme="4" tint="0.59996337778862885"/>
      </right>
      <top style="thin">
        <color theme="4" tint="0.59996337778862885"/>
      </top>
      <bottom/>
      <diagonal/>
    </border>
    <border>
      <left style="thin">
        <color theme="4" tint="0.59996337778862885"/>
      </left>
      <right/>
      <top/>
      <bottom style="thin">
        <color theme="4" tint="0.59996337778862885"/>
      </bottom>
      <diagonal/>
    </border>
    <border>
      <left/>
      <right style="thin">
        <color theme="4" tint="0.59996337778862885"/>
      </right>
      <top/>
      <bottom style="thin">
        <color theme="4" tint="0.59996337778862885"/>
      </bottom>
      <diagonal/>
    </border>
    <border>
      <left style="thin">
        <color theme="3" tint="0.59996337778862885"/>
      </left>
      <right style="thin">
        <color theme="3" tint="0.59996337778862885"/>
      </right>
      <top/>
      <bottom/>
      <diagonal/>
    </border>
    <border>
      <left style="thin">
        <color theme="3" tint="0.59996337778862885"/>
      </left>
      <right style="thin">
        <color theme="3" tint="0.59996337778862885"/>
      </right>
      <top style="thin">
        <color theme="3" tint="0.59996337778862885"/>
      </top>
      <bottom/>
      <diagonal/>
    </border>
    <border>
      <left/>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bottom style="thin">
        <color theme="3" tint="0.59996337778862885"/>
      </bottom>
      <diagonal/>
    </border>
    <border>
      <left style="thin">
        <color theme="3" tint="0.59996337778862885"/>
      </left>
      <right/>
      <top style="thin">
        <color theme="3" tint="0.59996337778862885"/>
      </top>
      <bottom/>
      <diagonal/>
    </border>
    <border>
      <left/>
      <right style="thin">
        <color theme="3" tint="0.59996337778862885"/>
      </right>
      <top style="thin">
        <color theme="3" tint="0.59996337778862885"/>
      </top>
      <bottom/>
      <diagonal/>
    </border>
    <border>
      <left style="thin">
        <color theme="3" tint="0.59996337778862885"/>
      </left>
      <right/>
      <top/>
      <bottom style="thin">
        <color theme="3" tint="0.59996337778862885"/>
      </bottom>
      <diagonal/>
    </border>
    <border>
      <left/>
      <right style="thin">
        <color theme="3" tint="0.59996337778862885"/>
      </right>
      <top/>
      <bottom style="thin">
        <color theme="3" tint="0.59996337778862885"/>
      </bottom>
      <diagonal/>
    </border>
    <border>
      <left style="thin">
        <color theme="8" tint="0.59996337778862885"/>
      </left>
      <right style="thin">
        <color theme="0"/>
      </right>
      <top/>
      <bottom/>
      <diagonal/>
    </border>
    <border>
      <left style="thin">
        <color theme="0"/>
      </left>
      <right style="thin">
        <color theme="8" tint="0.59996337778862885"/>
      </right>
      <top/>
      <bottom/>
      <diagonal/>
    </border>
    <border>
      <left style="thin">
        <color theme="0"/>
      </left>
      <right style="thin">
        <color theme="9" tint="0.59996337778862885"/>
      </right>
      <top/>
      <bottom/>
      <diagonal/>
    </border>
    <border>
      <left style="thin">
        <color theme="0"/>
      </left>
      <right style="thin">
        <color theme="5" tint="0.59996337778862885"/>
      </right>
      <top/>
      <bottom/>
      <diagonal/>
    </border>
    <border>
      <left style="thin">
        <color theme="9" tint="0.59996337778862885"/>
      </left>
      <right style="thin">
        <color theme="0"/>
      </right>
      <top/>
      <bottom/>
      <diagonal/>
    </border>
    <border>
      <left style="thin">
        <color theme="5" tint="0.59996337778862885"/>
      </left>
      <right style="thin">
        <color theme="0"/>
      </right>
      <top/>
      <bottom/>
      <diagonal/>
    </border>
    <border>
      <left style="thin">
        <color theme="6" tint="0.59996337778862885"/>
      </left>
      <right style="thin">
        <color theme="0"/>
      </right>
      <top/>
      <bottom/>
      <diagonal/>
    </border>
    <border>
      <left style="thin">
        <color theme="0"/>
      </left>
      <right style="thin">
        <color theme="6" tint="0.59996337778862885"/>
      </right>
      <top/>
      <bottom/>
      <diagonal/>
    </border>
    <border>
      <left style="thin">
        <color theme="4" tint="0.59996337778862885"/>
      </left>
      <right style="thin">
        <color theme="0"/>
      </right>
      <top/>
      <bottom/>
      <diagonal/>
    </border>
    <border>
      <left style="thin">
        <color theme="0"/>
      </left>
      <right style="thin">
        <color theme="4" tint="0.59996337778862885"/>
      </right>
      <top/>
      <bottom/>
      <diagonal/>
    </border>
    <border>
      <left style="thin">
        <color theme="3" tint="0.59996337778862885"/>
      </left>
      <right style="thin">
        <color theme="0"/>
      </right>
      <top/>
      <bottom/>
      <diagonal/>
    </border>
    <border>
      <left style="thin">
        <color theme="0"/>
      </left>
      <right style="thin">
        <color theme="3" tint="0.59996337778862885"/>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pplyFill="0" applyBorder="0" applyProtection="0"/>
    <xf numFmtId="0" fontId="12" fillId="2" borderId="0" applyNumberFormat="0" applyBorder="0" applyAlignment="0" applyProtection="0"/>
    <xf numFmtId="0" fontId="6" fillId="0" borderId="0" applyNumberFormat="0" applyFill="0" applyProtection="0">
      <alignment horizontal="left" indent="3"/>
    </xf>
    <xf numFmtId="0" fontId="3" fillId="3" borderId="1" applyNumberFormat="0" applyAlignment="0" applyProtection="0"/>
    <xf numFmtId="0" fontId="4" fillId="4" borderId="2" applyNumberFormat="0" applyProtection="0">
      <alignment vertical="center"/>
    </xf>
    <xf numFmtId="166" fontId="8" fillId="0" borderId="6" applyFill="0" applyProtection="0">
      <alignment horizontal="left" vertical="center" wrapText="1" indent="1"/>
    </xf>
    <xf numFmtId="166" fontId="11" fillId="0" borderId="4" applyFill="0" applyProtection="0">
      <alignment horizontal="left" vertical="top" wrapText="1" indent="1"/>
    </xf>
    <xf numFmtId="166" fontId="1" fillId="0" borderId="0" applyNumberFormat="0" applyFill="0" applyProtection="0">
      <alignment horizontal="left" vertical="top" wrapText="1" indent="1"/>
    </xf>
    <xf numFmtId="166" fontId="10" fillId="0" borderId="5" applyNumberFormat="0" applyFill="0" applyProtection="0">
      <alignment horizontal="left" vertical="center" wrapText="1" indent="1"/>
    </xf>
    <xf numFmtId="0" fontId="5" fillId="5" borderId="0" applyNumberFormat="0" applyBorder="0" applyProtection="0">
      <alignment horizontal="center"/>
    </xf>
    <xf numFmtId="0" fontId="9" fillId="6" borderId="3" applyNumberFormat="0" applyProtection="0">
      <alignment horizontal="left" vertical="center" indent="1"/>
    </xf>
    <xf numFmtId="0" fontId="9" fillId="5" borderId="3" applyNumberFormat="0" applyProtection="0">
      <alignment horizontal="left" indent="1"/>
    </xf>
    <xf numFmtId="0" fontId="7" fillId="0" borderId="0" applyNumberFormat="0" applyFill="0" applyBorder="0" applyAlignment="0" applyProtection="0"/>
    <xf numFmtId="0" fontId="10" fillId="7" borderId="7" applyNumberFormat="0" applyFont="0" applyAlignment="0" applyProtection="0"/>
    <xf numFmtId="0" fontId="14" fillId="0" borderId="0" applyNumberFormat="0" applyFill="0" applyBorder="0" applyAlignment="0" applyProtection="0"/>
    <xf numFmtId="0" fontId="13" fillId="0" borderId="8" applyNumberFormat="0" applyFill="0" applyAlignment="0" applyProtection="0"/>
    <xf numFmtId="165"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9" fontId="10" fillId="0" borderId="0" applyFont="0" applyFill="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8" fillId="16" borderId="0" applyNumberFormat="0" applyBorder="0" applyAlignment="0" applyProtection="0"/>
    <xf numFmtId="0" fontId="29" fillId="17" borderId="76" applyNumberFormat="0" applyAlignment="0" applyProtection="0"/>
    <xf numFmtId="0" fontId="30" fillId="18" borderId="77" applyNumberFormat="0" applyAlignment="0" applyProtection="0"/>
    <xf numFmtId="0" fontId="31" fillId="18" borderId="76" applyNumberFormat="0" applyAlignment="0" applyProtection="0"/>
    <xf numFmtId="0" fontId="32" fillId="0" borderId="78" applyNumberFormat="0" applyFill="0" applyAlignment="0" applyProtection="0"/>
    <xf numFmtId="0" fontId="3" fillId="19" borderId="79" applyNumberFormat="0" applyAlignment="0" applyProtection="0"/>
    <xf numFmtId="0" fontId="33" fillId="0" borderId="0" applyNumberFormat="0" applyFill="0" applyBorder="0" applyAlignment="0" applyProtection="0"/>
    <xf numFmtId="0" fontId="1" fillId="20" borderId="0" applyNumberFormat="0" applyBorder="0" applyAlignment="0" applyProtection="0"/>
    <xf numFmtId="0" fontId="1" fillId="21" borderId="0" applyNumberFormat="0" applyBorder="0" applyAlignment="0" applyProtection="0"/>
    <xf numFmtId="0" fontId="34"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4"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4"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4"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cellStyleXfs>
  <cellXfs count="126">
    <xf numFmtId="0" fontId="0" fillId="0" borderId="0" xfId="0"/>
    <xf numFmtId="0" fontId="16" fillId="0" borderId="0" xfId="0" applyFont="1"/>
    <xf numFmtId="0" fontId="16" fillId="0" borderId="0" xfId="0" applyFont="1" applyFill="1"/>
    <xf numFmtId="0" fontId="16" fillId="0" borderId="0" xfId="0" applyFont="1" applyBorder="1"/>
    <xf numFmtId="0" fontId="17" fillId="0" borderId="0" xfId="6" applyNumberFormat="1" applyFont="1" applyFill="1" applyBorder="1">
      <alignment horizontal="left" vertical="top" wrapText="1" indent="1"/>
    </xf>
    <xf numFmtId="0" fontId="17" fillId="0" borderId="0" xfId="7" applyNumberFormat="1" applyFont="1" applyBorder="1">
      <alignment horizontal="left" vertical="top" wrapText="1" indent="1"/>
    </xf>
    <xf numFmtId="0" fontId="15" fillId="0" borderId="0" xfId="0" applyFont="1"/>
    <xf numFmtId="0" fontId="19" fillId="0" borderId="0" xfId="9" applyFont="1" applyFill="1" applyBorder="1" applyAlignment="1">
      <alignment horizontal="center" vertical="center"/>
    </xf>
    <xf numFmtId="0" fontId="20" fillId="0" borderId="0" xfId="0" applyFont="1" applyAlignment="1">
      <alignment horizontal="left" indent="1"/>
    </xf>
    <xf numFmtId="0" fontId="16" fillId="0" borderId="0" xfId="6" applyNumberFormat="1" applyFont="1" applyFill="1" applyBorder="1">
      <alignment horizontal="left" vertical="top" wrapText="1" indent="1"/>
    </xf>
    <xf numFmtId="0" fontId="16" fillId="0" borderId="11" xfId="6" applyNumberFormat="1" applyFont="1" applyFill="1" applyBorder="1">
      <alignment horizontal="left" vertical="top" wrapText="1" indent="1"/>
    </xf>
    <xf numFmtId="0" fontId="16" fillId="0" borderId="13" xfId="6" applyNumberFormat="1" applyFont="1" applyFill="1" applyBorder="1">
      <alignment horizontal="left" vertical="top" wrapText="1" indent="1"/>
    </xf>
    <xf numFmtId="0" fontId="16" fillId="0" borderId="21" xfId="6" applyNumberFormat="1" applyFont="1" applyFill="1" applyBorder="1">
      <alignment horizontal="left" vertical="top" wrapText="1" indent="1"/>
    </xf>
    <xf numFmtId="0" fontId="16" fillId="0" borderId="23" xfId="6" applyNumberFormat="1" applyFont="1" applyFill="1" applyBorder="1">
      <alignment horizontal="left" vertical="top" wrapText="1" indent="1"/>
    </xf>
    <xf numFmtId="0" fontId="16" fillId="0" borderId="30" xfId="6" applyNumberFormat="1" applyFont="1" applyFill="1" applyBorder="1">
      <alignment horizontal="left" vertical="top" wrapText="1" indent="1"/>
    </xf>
    <xf numFmtId="0" fontId="16" fillId="0" borderId="33" xfId="6" applyNumberFormat="1" applyFont="1" applyFill="1" applyBorder="1">
      <alignment horizontal="left" vertical="top" wrapText="1" indent="1"/>
    </xf>
    <xf numFmtId="0" fontId="16" fillId="0" borderId="34" xfId="6" applyNumberFormat="1" applyFont="1" applyFill="1" applyBorder="1">
      <alignment horizontal="left" vertical="top" wrapText="1" indent="1"/>
    </xf>
    <xf numFmtId="0" fontId="16" fillId="0" borderId="14" xfId="6" applyNumberFormat="1" applyFont="1" applyFill="1" applyBorder="1">
      <alignment horizontal="left" vertical="top" wrapText="1" indent="1"/>
    </xf>
    <xf numFmtId="0" fontId="16" fillId="0" borderId="16" xfId="6" applyNumberFormat="1" applyFont="1" applyFill="1" applyBorder="1">
      <alignment horizontal="left" vertical="top" wrapText="1" indent="1"/>
    </xf>
    <xf numFmtId="0" fontId="16" fillId="0" borderId="39" xfId="6" applyNumberFormat="1" applyFont="1" applyFill="1" applyBorder="1">
      <alignment horizontal="left" vertical="top" wrapText="1" indent="1"/>
    </xf>
    <xf numFmtId="0" fontId="16" fillId="0" borderId="41" xfId="6" applyNumberFormat="1" applyFont="1" applyFill="1" applyBorder="1">
      <alignment horizontal="left" vertical="top" wrapText="1" indent="1"/>
    </xf>
    <xf numFmtId="0" fontId="16" fillId="0" borderId="46" xfId="6" applyNumberFormat="1" applyFont="1" applyFill="1" applyBorder="1">
      <alignment horizontal="left" vertical="top" wrapText="1" indent="1"/>
    </xf>
    <xf numFmtId="0" fontId="16" fillId="0" borderId="49" xfId="6" applyNumberFormat="1" applyFont="1" applyFill="1" applyBorder="1">
      <alignment horizontal="left" vertical="top" wrapText="1" indent="1"/>
    </xf>
    <xf numFmtId="0" fontId="16" fillId="0" borderId="50" xfId="6" applyNumberFormat="1" applyFont="1" applyFill="1" applyBorder="1">
      <alignment horizontal="left" vertical="top" wrapText="1" indent="1"/>
    </xf>
    <xf numFmtId="0" fontId="16" fillId="0" borderId="55" xfId="6" applyNumberFormat="1" applyFont="1" applyFill="1" applyBorder="1">
      <alignment horizontal="left" vertical="top" wrapText="1" indent="1"/>
    </xf>
    <xf numFmtId="0" fontId="16" fillId="0" borderId="58" xfId="6" applyNumberFormat="1" applyFont="1" applyFill="1" applyBorder="1">
      <alignment horizontal="left" vertical="top" wrapText="1" indent="1"/>
    </xf>
    <xf numFmtId="0" fontId="16" fillId="0" borderId="59" xfId="6" applyNumberFormat="1" applyFont="1" applyFill="1" applyBorder="1">
      <alignment horizontal="left" vertical="top" wrapText="1" indent="1"/>
    </xf>
    <xf numFmtId="0" fontId="16" fillId="0" borderId="25" xfId="6" applyNumberFormat="1" applyFont="1" applyFill="1" applyBorder="1">
      <alignment horizontal="left" vertical="top" wrapText="1" indent="1"/>
    </xf>
    <xf numFmtId="0" fontId="24" fillId="0" borderId="14" xfId="6" applyNumberFormat="1" applyFont="1" applyFill="1" applyBorder="1">
      <alignment horizontal="left" vertical="top" wrapText="1" indent="1"/>
    </xf>
    <xf numFmtId="0" fontId="24" fillId="0" borderId="13" xfId="6" applyNumberFormat="1" applyFont="1" applyFill="1" applyBorder="1">
      <alignment horizontal="left" vertical="top" wrapText="1" indent="1"/>
    </xf>
    <xf numFmtId="0" fontId="24" fillId="0" borderId="0" xfId="6" applyNumberFormat="1" applyFont="1" applyFill="1" applyBorder="1">
      <alignment horizontal="left" vertical="top" wrapText="1" indent="1"/>
    </xf>
    <xf numFmtId="0" fontId="24" fillId="0" borderId="16" xfId="6" applyNumberFormat="1" applyFont="1" applyFill="1" applyBorder="1">
      <alignment horizontal="left" vertical="top" wrapText="1" indent="1"/>
    </xf>
    <xf numFmtId="0" fontId="21" fillId="8" borderId="64" xfId="10" applyFont="1" applyFill="1" applyBorder="1" applyAlignment="1">
      <alignment horizontal="center" vertical="center"/>
    </xf>
    <xf numFmtId="0" fontId="21" fillId="8" borderId="9" xfId="11" applyFont="1" applyFill="1" applyBorder="1" applyAlignment="1">
      <alignment horizontal="center" vertical="center"/>
    </xf>
    <xf numFmtId="0" fontId="21" fillId="8" borderId="9" xfId="10" applyFont="1" applyFill="1" applyBorder="1" applyAlignment="1">
      <alignment horizontal="center" vertical="center"/>
    </xf>
    <xf numFmtId="0" fontId="21" fillId="8" borderId="65" xfId="10" applyFont="1" applyFill="1" applyBorder="1" applyAlignment="1">
      <alignment horizontal="center" vertical="center"/>
    </xf>
    <xf numFmtId="0" fontId="22" fillId="9" borderId="9" xfId="11" applyFont="1" applyFill="1" applyBorder="1" applyAlignment="1">
      <alignment horizontal="center" vertical="center"/>
    </xf>
    <xf numFmtId="0" fontId="22" fillId="9" borderId="9" xfId="10" applyFont="1" applyFill="1" applyBorder="1" applyAlignment="1">
      <alignment horizontal="center" vertical="center"/>
    </xf>
    <xf numFmtId="0" fontId="22" fillId="9" borderId="70" xfId="10" applyFont="1" applyFill="1" applyBorder="1" applyAlignment="1">
      <alignment horizontal="center" vertical="center"/>
    </xf>
    <xf numFmtId="0" fontId="22" fillId="9" borderId="71" xfId="10" applyFont="1" applyFill="1" applyBorder="1" applyAlignment="1">
      <alignment horizontal="center" vertical="center"/>
    </xf>
    <xf numFmtId="0" fontId="22" fillId="10" borderId="9" xfId="11" applyFont="1" applyFill="1" applyBorder="1" applyAlignment="1">
      <alignment horizontal="center" vertical="center"/>
    </xf>
    <xf numFmtId="0" fontId="22" fillId="10" borderId="9" xfId="10" applyFont="1" applyFill="1" applyBorder="1" applyAlignment="1">
      <alignment horizontal="center" vertical="center"/>
    </xf>
    <xf numFmtId="0" fontId="22" fillId="10" borderId="72" xfId="10" applyFont="1" applyFill="1" applyBorder="1" applyAlignment="1">
      <alignment horizontal="center" vertical="center"/>
    </xf>
    <xf numFmtId="0" fontId="22" fillId="10" borderId="73" xfId="10" applyFont="1" applyFill="1" applyBorder="1" applyAlignment="1">
      <alignment horizontal="center" vertical="center"/>
    </xf>
    <xf numFmtId="0" fontId="22" fillId="8" borderId="64" xfId="10" applyFont="1" applyFill="1" applyBorder="1" applyAlignment="1">
      <alignment horizontal="center" vertical="center"/>
    </xf>
    <xf numFmtId="0" fontId="22" fillId="8" borderId="9" xfId="11" applyFont="1" applyFill="1" applyBorder="1" applyAlignment="1">
      <alignment horizontal="center" vertical="center"/>
    </xf>
    <xf numFmtId="0" fontId="22" fillId="8" borderId="9" xfId="10" applyFont="1" applyFill="1" applyBorder="1" applyAlignment="1">
      <alignment horizontal="center" vertical="center"/>
    </xf>
    <xf numFmtId="0" fontId="22" fillId="8" borderId="65" xfId="10" applyFont="1" applyFill="1" applyBorder="1" applyAlignment="1">
      <alignment horizontal="center" vertical="center"/>
    </xf>
    <xf numFmtId="0" fontId="22" fillId="11" borderId="9" xfId="11" applyFont="1" applyFill="1" applyBorder="1" applyAlignment="1">
      <alignment horizontal="center" vertical="center"/>
    </xf>
    <xf numFmtId="0" fontId="22" fillId="11" borderId="9" xfId="10" applyFont="1" applyFill="1" applyBorder="1" applyAlignment="1">
      <alignment horizontal="center" vertical="center"/>
    </xf>
    <xf numFmtId="0" fontId="22" fillId="11" borderId="74" xfId="10" applyFont="1" applyFill="1" applyBorder="1" applyAlignment="1">
      <alignment horizontal="center" vertical="center"/>
    </xf>
    <xf numFmtId="0" fontId="22" fillId="11" borderId="75" xfId="10" applyFont="1" applyFill="1" applyBorder="1" applyAlignment="1">
      <alignment horizontal="center" vertical="center"/>
    </xf>
    <xf numFmtId="0" fontId="22" fillId="12" borderId="9" xfId="11" applyFont="1" applyFill="1" applyBorder="1" applyAlignment="1">
      <alignment horizontal="center" vertical="center"/>
    </xf>
    <xf numFmtId="0" fontId="22" fillId="12" borderId="9" xfId="10" applyFont="1" applyFill="1" applyBorder="1" applyAlignment="1">
      <alignment horizontal="center" vertical="center"/>
    </xf>
    <xf numFmtId="0" fontId="22" fillId="12" borderId="68" xfId="10" applyFont="1" applyFill="1" applyBorder="1" applyAlignment="1">
      <alignment horizontal="center" vertical="center"/>
    </xf>
    <xf numFmtId="0" fontId="22" fillId="12" borderId="66" xfId="10" applyFont="1" applyFill="1" applyBorder="1" applyAlignment="1">
      <alignment horizontal="center" vertical="center"/>
    </xf>
    <xf numFmtId="0" fontId="22" fillId="13" borderId="9" xfId="11" applyFont="1" applyFill="1" applyBorder="1" applyAlignment="1">
      <alignment horizontal="center" vertical="center"/>
    </xf>
    <xf numFmtId="0" fontId="22" fillId="13" borderId="9" xfId="10" applyFont="1" applyFill="1" applyBorder="1" applyAlignment="1">
      <alignment horizontal="center" vertical="center"/>
    </xf>
    <xf numFmtId="0" fontId="22" fillId="13" borderId="69" xfId="10" applyFont="1" applyFill="1" applyBorder="1" applyAlignment="1">
      <alignment horizontal="center" vertical="center"/>
    </xf>
    <xf numFmtId="0" fontId="22" fillId="13" borderId="67" xfId="10" applyFont="1" applyFill="1" applyBorder="1" applyAlignment="1">
      <alignment horizontal="center" vertical="center"/>
    </xf>
    <xf numFmtId="166" fontId="23" fillId="0" borderId="14" xfId="5" applyNumberFormat="1" applyFont="1" applyFill="1" applyBorder="1" applyAlignment="1">
      <alignment horizontal="left" wrapText="1" indent="1"/>
    </xf>
    <xf numFmtId="166" fontId="23" fillId="0" borderId="0" xfId="5" applyNumberFormat="1" applyFont="1" applyFill="1" applyBorder="1" applyAlignment="1">
      <alignment horizontal="left" wrapText="1" indent="1"/>
    </xf>
    <xf numFmtId="166" fontId="23" fillId="0" borderId="12" xfId="5" applyNumberFormat="1" applyFont="1" applyFill="1" applyBorder="1" applyAlignment="1">
      <alignment horizontal="left" wrapText="1" indent="1"/>
    </xf>
    <xf numFmtId="166" fontId="23" fillId="0" borderId="15" xfId="5" applyNumberFormat="1" applyFont="1" applyFill="1" applyBorder="1" applyAlignment="1">
      <alignment horizontal="left" wrapText="1" indent="1"/>
    </xf>
    <xf numFmtId="166" fontId="20" fillId="0" borderId="21" xfId="5" applyNumberFormat="1" applyFont="1" applyFill="1" applyBorder="1" applyAlignment="1">
      <alignment horizontal="left" wrapText="1" indent="1"/>
    </xf>
    <xf numFmtId="166" fontId="20" fillId="0" borderId="0" xfId="5" applyNumberFormat="1" applyFont="1" applyFill="1" applyBorder="1" applyAlignment="1">
      <alignment horizontal="left" wrapText="1" indent="1"/>
    </xf>
    <xf numFmtId="166" fontId="20" fillId="0" borderId="22" xfId="5" applyNumberFormat="1" applyFont="1" applyFill="1" applyBorder="1" applyAlignment="1">
      <alignment horizontal="left" wrapText="1" indent="1"/>
    </xf>
    <xf numFmtId="166" fontId="20" fillId="0" borderId="24" xfId="5" applyNumberFormat="1" applyFont="1" applyFill="1" applyBorder="1" applyAlignment="1">
      <alignment horizontal="left" wrapText="1" indent="1"/>
    </xf>
    <xf numFmtId="166" fontId="20" fillId="0" borderId="30" xfId="5" applyNumberFormat="1" applyFont="1" applyFill="1" applyBorder="1" applyAlignment="1">
      <alignment horizontal="left" wrapText="1" indent="1"/>
    </xf>
    <xf numFmtId="166" fontId="20" fillId="0" borderId="31" xfId="5" applyNumberFormat="1" applyFont="1" applyFill="1" applyBorder="1" applyAlignment="1">
      <alignment horizontal="left" wrapText="1" indent="1"/>
    </xf>
    <xf numFmtId="166" fontId="20" fillId="0" borderId="32" xfId="5" applyNumberFormat="1" applyFont="1" applyFill="1" applyBorder="1" applyAlignment="1">
      <alignment horizontal="left" wrapText="1" indent="1"/>
    </xf>
    <xf numFmtId="166" fontId="20" fillId="0" borderId="14" xfId="5" applyNumberFormat="1" applyFont="1" applyFill="1" applyBorder="1" applyAlignment="1">
      <alignment horizontal="left" wrapText="1" indent="1"/>
    </xf>
    <xf numFmtId="166" fontId="20" fillId="0" borderId="12" xfId="5" applyNumberFormat="1" applyFont="1" applyFill="1" applyBorder="1" applyAlignment="1">
      <alignment horizontal="left" wrapText="1" indent="1"/>
    </xf>
    <xf numFmtId="166" fontId="20" fillId="0" borderId="15" xfId="5" applyNumberFormat="1" applyFont="1" applyFill="1" applyBorder="1" applyAlignment="1">
      <alignment horizontal="left" wrapText="1" indent="1"/>
    </xf>
    <xf numFmtId="166" fontId="20" fillId="0" borderId="39" xfId="5" applyNumberFormat="1" applyFont="1" applyFill="1" applyBorder="1" applyAlignment="1">
      <alignment horizontal="left" wrapText="1" indent="1"/>
    </xf>
    <xf numFmtId="166" fontId="20" fillId="0" borderId="10" xfId="5" applyNumberFormat="1" applyFont="1" applyFill="1" applyBorder="1" applyAlignment="1">
      <alignment horizontal="left" wrapText="1" indent="1"/>
    </xf>
    <xf numFmtId="166" fontId="20" fillId="0" borderId="40" xfId="5" applyNumberFormat="1" applyFont="1" applyFill="1" applyBorder="1" applyAlignment="1">
      <alignment horizontal="left" wrapText="1" indent="1"/>
    </xf>
    <xf numFmtId="166" fontId="20" fillId="0" borderId="46" xfId="5" applyNumberFormat="1" applyFont="1" applyFill="1" applyBorder="1" applyAlignment="1">
      <alignment horizontal="left" wrapText="1" indent="1"/>
    </xf>
    <xf numFmtId="166" fontId="20" fillId="0" borderId="47" xfId="5" applyNumberFormat="1" applyFont="1" applyFill="1" applyBorder="1" applyAlignment="1">
      <alignment horizontal="left" wrapText="1" indent="1"/>
    </xf>
    <xf numFmtId="166" fontId="20" fillId="0" borderId="48" xfId="5" applyNumberFormat="1" applyFont="1" applyFill="1" applyBorder="1" applyAlignment="1">
      <alignment horizontal="left" wrapText="1" indent="1"/>
    </xf>
    <xf numFmtId="166" fontId="20" fillId="0" borderId="55" xfId="5" applyNumberFormat="1" applyFont="1" applyFill="1" applyBorder="1" applyAlignment="1">
      <alignment horizontal="left" wrapText="1" indent="1"/>
    </xf>
    <xf numFmtId="166" fontId="20" fillId="0" borderId="56" xfId="5" applyNumberFormat="1" applyFont="1" applyFill="1" applyBorder="1" applyAlignment="1">
      <alignment horizontal="left" wrapText="1" indent="1"/>
    </xf>
    <xf numFmtId="166" fontId="20" fillId="0" borderId="57" xfId="5" applyNumberFormat="1" applyFont="1" applyFill="1" applyBorder="1" applyAlignment="1">
      <alignment horizontal="left" wrapText="1" indent="1"/>
    </xf>
    <xf numFmtId="0" fontId="19" fillId="0" borderId="0" xfId="2" applyFont="1" applyFill="1" applyBorder="1" applyAlignment="1">
      <alignment horizontal="left" vertical="center"/>
    </xf>
    <xf numFmtId="167" fontId="18" fillId="0" borderId="51" xfId="8" applyNumberFormat="1" applyFont="1" applyBorder="1" applyAlignment="1">
      <alignment horizontal="left" wrapText="1" indent="1"/>
    </xf>
    <xf numFmtId="167" fontId="18" fillId="0" borderId="48" xfId="8" applyNumberFormat="1" applyFont="1" applyBorder="1" applyAlignment="1">
      <alignment horizontal="left" wrapText="1" indent="1"/>
    </xf>
    <xf numFmtId="167" fontId="18" fillId="0" borderId="52" xfId="8" applyNumberFormat="1" applyFont="1" applyBorder="1" applyAlignment="1">
      <alignment horizontal="left" wrapText="1" indent="1"/>
    </xf>
    <xf numFmtId="167" fontId="18" fillId="0" borderId="17" xfId="8" applyNumberFormat="1" applyFont="1" applyBorder="1" applyAlignment="1">
      <alignment horizontal="left" wrapText="1" indent="1"/>
    </xf>
    <xf numFmtId="167" fontId="18" fillId="0" borderId="15" xfId="8" applyNumberFormat="1" applyFont="1" applyBorder="1" applyAlignment="1">
      <alignment horizontal="left" wrapText="1" indent="1"/>
    </xf>
    <xf numFmtId="167" fontId="18" fillId="0" borderId="18" xfId="8" applyNumberFormat="1" applyFont="1" applyBorder="1" applyAlignment="1">
      <alignment horizontal="left" wrapText="1" indent="1"/>
    </xf>
    <xf numFmtId="0" fontId="16" fillId="0" borderId="53" xfId="7" applyNumberFormat="1" applyFont="1" applyBorder="1">
      <alignment horizontal="left" vertical="top" wrapText="1" indent="1"/>
    </xf>
    <xf numFmtId="0" fontId="16" fillId="0" borderId="50" xfId="7" applyNumberFormat="1" applyFont="1" applyBorder="1">
      <alignment horizontal="left" vertical="top" wrapText="1" indent="1"/>
    </xf>
    <xf numFmtId="0" fontId="16" fillId="0" borderId="54" xfId="7" applyNumberFormat="1" applyFont="1" applyBorder="1">
      <alignment horizontal="left" vertical="top" wrapText="1" indent="1"/>
    </xf>
    <xf numFmtId="0" fontId="16" fillId="0" borderId="19" xfId="7" applyNumberFormat="1" applyFont="1" applyBorder="1">
      <alignment horizontal="left" vertical="top" wrapText="1" indent="1"/>
    </xf>
    <xf numFmtId="0" fontId="16" fillId="0" borderId="16" xfId="7" applyNumberFormat="1" applyFont="1" applyBorder="1">
      <alignment horizontal="left" vertical="top" wrapText="1" indent="1"/>
    </xf>
    <xf numFmtId="0" fontId="16" fillId="0" borderId="20" xfId="7" applyNumberFormat="1" applyFont="1" applyBorder="1">
      <alignment horizontal="left" vertical="top" wrapText="1" indent="1"/>
    </xf>
    <xf numFmtId="167" fontId="18" fillId="0" borderId="60" xfId="8" applyNumberFormat="1" applyFont="1" applyBorder="1" applyAlignment="1">
      <alignment horizontal="left" wrapText="1" indent="1"/>
    </xf>
    <xf numFmtId="167" fontId="18" fillId="0" borderId="57" xfId="8" applyNumberFormat="1" applyFont="1" applyBorder="1" applyAlignment="1">
      <alignment horizontal="left" wrapText="1" indent="1"/>
    </xf>
    <xf numFmtId="167" fontId="18" fillId="0" borderId="61" xfId="8" applyNumberFormat="1" applyFont="1" applyBorder="1" applyAlignment="1">
      <alignment horizontal="left" wrapText="1" indent="1"/>
    </xf>
    <xf numFmtId="0" fontId="16" fillId="0" borderId="62" xfId="7" applyNumberFormat="1" applyFont="1" applyBorder="1">
      <alignment horizontal="left" vertical="top" wrapText="1" indent="1"/>
    </xf>
    <xf numFmtId="0" fontId="16" fillId="0" borderId="59" xfId="7" applyNumberFormat="1" applyFont="1" applyBorder="1">
      <alignment horizontal="left" vertical="top" wrapText="1" indent="1"/>
    </xf>
    <xf numFmtId="0" fontId="16" fillId="0" borderId="63" xfId="7" applyNumberFormat="1" applyFont="1" applyBorder="1">
      <alignment horizontal="left" vertical="top" wrapText="1" indent="1"/>
    </xf>
    <xf numFmtId="0" fontId="16" fillId="0" borderId="28" xfId="7" applyNumberFormat="1" applyFont="1" applyBorder="1">
      <alignment horizontal="left" vertical="top" wrapText="1" indent="1"/>
    </xf>
    <xf numFmtId="0" fontId="16" fillId="0" borderId="25" xfId="7" applyNumberFormat="1" applyFont="1" applyBorder="1">
      <alignment horizontal="left" vertical="top" wrapText="1" indent="1"/>
    </xf>
    <xf numFmtId="0" fontId="16" fillId="0" borderId="29" xfId="7" applyNumberFormat="1" applyFont="1" applyBorder="1">
      <alignment horizontal="left" vertical="top" wrapText="1" indent="1"/>
    </xf>
    <xf numFmtId="0" fontId="16" fillId="0" borderId="37" xfId="7" applyNumberFormat="1" applyFont="1" applyBorder="1">
      <alignment horizontal="left" vertical="top" wrapText="1" indent="1"/>
    </xf>
    <xf numFmtId="0" fontId="16" fillId="0" borderId="34" xfId="7" applyNumberFormat="1" applyFont="1" applyBorder="1">
      <alignment horizontal="left" vertical="top" wrapText="1" indent="1"/>
    </xf>
    <xf numFmtId="0" fontId="16" fillId="0" borderId="38" xfId="7" applyNumberFormat="1" applyFont="1" applyBorder="1">
      <alignment horizontal="left" vertical="top" wrapText="1" indent="1"/>
    </xf>
    <xf numFmtId="167" fontId="18" fillId="0" borderId="35" xfId="8" applyNumberFormat="1" applyFont="1" applyBorder="1" applyAlignment="1">
      <alignment horizontal="left" wrapText="1" indent="1"/>
    </xf>
    <xf numFmtId="167" fontId="18" fillId="0" borderId="32" xfId="8" applyNumberFormat="1" applyFont="1" applyBorder="1" applyAlignment="1">
      <alignment horizontal="left" wrapText="1" indent="1"/>
    </xf>
    <xf numFmtId="167" fontId="18" fillId="0" borderId="36" xfId="8" applyNumberFormat="1" applyFont="1" applyBorder="1" applyAlignment="1">
      <alignment horizontal="left" wrapText="1" indent="1"/>
    </xf>
    <xf numFmtId="0" fontId="25" fillId="0" borderId="17" xfId="8" applyNumberFormat="1" applyFont="1" applyBorder="1" applyAlignment="1">
      <alignment horizontal="left" wrapText="1" indent="1"/>
    </xf>
    <xf numFmtId="0" fontId="25" fillId="0" borderId="15" xfId="8" applyNumberFormat="1" applyFont="1" applyBorder="1" applyAlignment="1">
      <alignment horizontal="left" wrapText="1" indent="1"/>
    </xf>
    <xf numFmtId="0" fontId="25" fillId="0" borderId="18" xfId="8" applyNumberFormat="1" applyFont="1" applyBorder="1" applyAlignment="1">
      <alignment horizontal="left" wrapText="1" indent="1"/>
    </xf>
    <xf numFmtId="0" fontId="24" fillId="0" borderId="19" xfId="7" applyNumberFormat="1" applyFont="1" applyBorder="1">
      <alignment horizontal="left" vertical="top" wrapText="1" indent="1"/>
    </xf>
    <xf numFmtId="0" fontId="24" fillId="0" borderId="16" xfId="7" applyNumberFormat="1" applyFont="1" applyBorder="1">
      <alignment horizontal="left" vertical="top" wrapText="1" indent="1"/>
    </xf>
    <xf numFmtId="0" fontId="24" fillId="0" borderId="20" xfId="7" applyNumberFormat="1" applyFont="1" applyBorder="1">
      <alignment horizontal="left" vertical="top" wrapText="1" indent="1"/>
    </xf>
    <xf numFmtId="0" fontId="16" fillId="0" borderId="44" xfId="7" applyNumberFormat="1" applyFont="1" applyBorder="1">
      <alignment horizontal="left" vertical="top" wrapText="1" indent="1"/>
    </xf>
    <xf numFmtId="0" fontId="16" fillId="0" borderId="41" xfId="7" applyNumberFormat="1" applyFont="1" applyBorder="1">
      <alignment horizontal="left" vertical="top" wrapText="1" indent="1"/>
    </xf>
    <xf numFmtId="0" fontId="16" fillId="0" borderId="45" xfId="7" applyNumberFormat="1" applyFont="1" applyBorder="1">
      <alignment horizontal="left" vertical="top" wrapText="1" indent="1"/>
    </xf>
    <xf numFmtId="167" fontId="18" fillId="0" borderId="42" xfId="8" applyNumberFormat="1" applyFont="1" applyBorder="1" applyAlignment="1">
      <alignment horizontal="left" wrapText="1" indent="1"/>
    </xf>
    <xf numFmtId="167" fontId="18" fillId="0" borderId="40" xfId="8" applyNumberFormat="1" applyFont="1" applyBorder="1" applyAlignment="1">
      <alignment horizontal="left" wrapText="1" indent="1"/>
    </xf>
    <xf numFmtId="167" fontId="18" fillId="0" borderId="43" xfId="8" applyNumberFormat="1" applyFont="1" applyBorder="1" applyAlignment="1">
      <alignment horizontal="left" wrapText="1" indent="1"/>
    </xf>
    <xf numFmtId="167" fontId="18" fillId="0" borderId="26" xfId="8" applyNumberFormat="1" applyFont="1" applyBorder="1" applyAlignment="1">
      <alignment horizontal="left" wrapText="1" indent="1"/>
    </xf>
    <xf numFmtId="167" fontId="18" fillId="0" borderId="24" xfId="8" applyNumberFormat="1" applyFont="1" applyBorder="1" applyAlignment="1">
      <alignment horizontal="left" wrapText="1" indent="1"/>
    </xf>
    <xf numFmtId="167" fontId="18" fillId="0" borderId="27" xfId="8" applyNumberFormat="1" applyFont="1" applyBorder="1" applyAlignment="1">
      <alignment horizontal="left" wrapText="1" indent="1"/>
    </xf>
  </cellXfs>
  <cellStyles count="51">
    <cellStyle name="20 % - Akzent1" xfId="30" builtinId="30" customBuiltin="1"/>
    <cellStyle name="20 % - Akzent2" xfId="33" builtinId="34" customBuiltin="1"/>
    <cellStyle name="20 % - Akzent3" xfId="37" builtinId="38" customBuiltin="1"/>
    <cellStyle name="20 % - Akzent4" xfId="41" builtinId="42" customBuiltin="1"/>
    <cellStyle name="20 % - Akzent5" xfId="44" builtinId="46" customBuiltin="1"/>
    <cellStyle name="20 % - Akzent6" xfId="48" builtinId="50" customBuiltin="1"/>
    <cellStyle name="40 % - Akzent1" xfId="1" builtinId="31" customBuiltin="1"/>
    <cellStyle name="40 % - Akzent2" xfId="34" builtinId="35" customBuiltin="1"/>
    <cellStyle name="40 % - Akzent3" xfId="38" builtinId="39" customBuiltin="1"/>
    <cellStyle name="40 % - Akzent4" xfId="42" builtinId="43" customBuiltin="1"/>
    <cellStyle name="40 % - Akzent5" xfId="45" builtinId="47" customBuiltin="1"/>
    <cellStyle name="40 % - Akzent6" xfId="49"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6" builtinId="48" customBuiltin="1"/>
    <cellStyle name="60 % - Akzent6" xfId="50" builtinId="52" customBuiltin="1"/>
    <cellStyle name="Akzent1" xfId="3" builtinId="29" customBuiltin="1"/>
    <cellStyle name="Akzent2" xfId="32" builtinId="33" customBuiltin="1"/>
    <cellStyle name="Akzent3" xfId="36" builtinId="37" customBuiltin="1"/>
    <cellStyle name="Akzent4" xfId="40" builtinId="41" customBuiltin="1"/>
    <cellStyle name="Akzent5" xfId="4" builtinId="45" customBuiltin="1"/>
    <cellStyle name="Akzent6" xfId="47" builtinId="49" customBuiltin="1"/>
    <cellStyle name="Ausgabe" xfId="25" builtinId="21" customBuiltin="1"/>
    <cellStyle name="Berechnung" xfId="26" builtinId="22" customBuiltin="1"/>
    <cellStyle name="Dezimal [0]" xfId="17" builtinId="6" customBuiltin="1"/>
    <cellStyle name="Eingabe" xfId="24" builtinId="20" customBuiltin="1"/>
    <cellStyle name="Ergebnis" xfId="15" builtinId="25" customBuiltin="1"/>
    <cellStyle name="Erklärender Text" xfId="14" builtinId="53" customBuiltin="1"/>
    <cellStyle name="Gut" xfId="21" builtinId="26" customBuiltin="1"/>
    <cellStyle name="Komma" xfId="16" builtinId="3" customBuiltin="1"/>
    <cellStyle name="Neutral" xfId="23" builtinId="28" customBuiltin="1"/>
    <cellStyle name="Notiz" xfId="13" builtinId="10" customBuiltin="1"/>
    <cellStyle name="Notizen" xfId="7" xr:uid="{00000000-0005-0000-0000-00000C000000}"/>
    <cellStyle name="Notizenkopfzeile" xfId="8" xr:uid="{00000000-0005-0000-0000-00000D000000}"/>
    <cellStyle name="Prozent" xfId="20" builtinId="5" customBuiltin="1"/>
    <cellStyle name="Schlecht" xfId="22" builtinId="27" customBuiltin="1"/>
    <cellStyle name="Standard" xfId="0" builtinId="0" customBuiltin="1"/>
    <cellStyle name="Tag" xfId="5" xr:uid="{00000000-0005-0000-0000-000003000000}"/>
    <cellStyle name="Tagesdetail" xfId="6" xr:uid="{00000000-0005-0000-0000-000004000000}"/>
    <cellStyle name="Überschrift" xfId="9" builtinId="15" customBuiltin="1"/>
    <cellStyle name="Überschrift 1" xfId="2" builtinId="16" customBuiltin="1"/>
    <cellStyle name="Überschrift 2" xfId="10" builtinId="17" customBuiltin="1"/>
    <cellStyle name="Überschrift 3" xfId="11" builtinId="18" customBuiltin="1"/>
    <cellStyle name="Überschrift 4" xfId="12" builtinId="19" customBuiltin="1"/>
    <cellStyle name="Verknüpfte Zelle" xfId="27" builtinId="24" customBuiltin="1"/>
    <cellStyle name="Währung" xfId="18" builtinId="4" customBuiltin="1"/>
    <cellStyle name="Währung [0]" xfId="19" builtinId="7" customBuiltin="1"/>
    <cellStyle name="Warnender Text" xfId="29" builtinId="11" customBuiltin="1"/>
    <cellStyle name="Zelle überprüfen" xfId="28" builtinId="23" customBuiltin="1"/>
  </cellStyles>
  <dxfs count="12">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4315968</xdr:colOff>
      <xdr:row>1</xdr:row>
      <xdr:rowOff>1216152</xdr:rowOff>
    </xdr:to>
    <xdr:pic>
      <xdr:nvPicPr>
        <xdr:cNvPr id="2" name="Bild_1" descr="Cartoonbild zweier Personen, die Silvester feiern" title="Banner 1">
          <a:extLst>
            <a:ext uri="{FF2B5EF4-FFF2-40B4-BE49-F238E27FC236}">
              <a16:creationId xmlns:a16="http://schemas.microsoft.com/office/drawing/2014/main" id="{00000000-0008-0000-01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23825" y="114300"/>
          <a:ext cx="4315968" cy="1216152"/>
        </a:xfrm>
        <a:prstGeom prst="rect">
          <a:avLst/>
        </a:prstGeom>
      </xdr:spPr>
    </xdr:pic>
    <xdr:clientData/>
  </xdr:twoCellAnchor>
  <xdr:twoCellAnchor editAs="oneCell">
    <xdr:from>
      <xdr:col>1</xdr:col>
      <xdr:colOff>0</xdr:colOff>
      <xdr:row>1</xdr:row>
      <xdr:rowOff>1390649</xdr:rowOff>
    </xdr:from>
    <xdr:to>
      <xdr:col>1</xdr:col>
      <xdr:colOff>4315968</xdr:colOff>
      <xdr:row>2</xdr:row>
      <xdr:rowOff>1216151</xdr:rowOff>
    </xdr:to>
    <xdr:pic>
      <xdr:nvPicPr>
        <xdr:cNvPr id="3" name="Bild_2" descr="Cartoonbild eines Jungen auf einem Skateboard auf dem Schulgelände" title="Banner 2">
          <a:extLst>
            <a:ext uri="{FF2B5EF4-FFF2-40B4-BE49-F238E27FC236}">
              <a16:creationId xmlns:a16="http://schemas.microsoft.com/office/drawing/2014/main" id="{00000000-0008-0000-0100-000003000000}"/>
            </a:ext>
          </a:extLst>
        </xdr:cNvPr>
        <xdr:cNvPicPr>
          <a:picLocks/>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123825" y="1504949"/>
          <a:ext cx="4315968" cy="1216152"/>
        </a:xfrm>
        <a:prstGeom prst="rect">
          <a:avLst/>
        </a:prstGeom>
      </xdr:spPr>
    </xdr:pic>
    <xdr:clientData/>
  </xdr:twoCellAnchor>
  <xdr:twoCellAnchor editAs="oneCell">
    <xdr:from>
      <xdr:col>0</xdr:col>
      <xdr:colOff>123824</xdr:colOff>
      <xdr:row>3</xdr:row>
      <xdr:rowOff>0</xdr:rowOff>
    </xdr:from>
    <xdr:to>
      <xdr:col>1</xdr:col>
      <xdr:colOff>4315967</xdr:colOff>
      <xdr:row>3</xdr:row>
      <xdr:rowOff>1212126</xdr:rowOff>
    </xdr:to>
    <xdr:pic>
      <xdr:nvPicPr>
        <xdr:cNvPr id="4" name="Bild_3" descr="Cartoonbild eines Paares, das auf einen Star wartet" title="Banner 3">
          <a:extLst>
            <a:ext uri="{FF2B5EF4-FFF2-40B4-BE49-F238E27FC236}">
              <a16:creationId xmlns:a16="http://schemas.microsoft.com/office/drawing/2014/main" id="{00000000-0008-0000-01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23824" y="2895600"/>
          <a:ext cx="4315968" cy="1212126"/>
        </a:xfrm>
        <a:prstGeom prst="rect">
          <a:avLst/>
        </a:prstGeom>
      </xdr:spPr>
    </xdr:pic>
    <xdr:clientData/>
  </xdr:twoCellAnchor>
  <xdr:twoCellAnchor editAs="oneCell">
    <xdr:from>
      <xdr:col>1</xdr:col>
      <xdr:colOff>0</xdr:colOff>
      <xdr:row>3</xdr:row>
      <xdr:rowOff>1390649</xdr:rowOff>
    </xdr:from>
    <xdr:to>
      <xdr:col>1</xdr:col>
      <xdr:colOff>4315968</xdr:colOff>
      <xdr:row>4</xdr:row>
      <xdr:rowOff>1216151</xdr:rowOff>
    </xdr:to>
    <xdr:pic>
      <xdr:nvPicPr>
        <xdr:cNvPr id="5" name="Bild_4" descr="Cartoonbild eines Lernenden" title="Banner 4">
          <a:extLst>
            <a:ext uri="{FF2B5EF4-FFF2-40B4-BE49-F238E27FC236}">
              <a16:creationId xmlns:a16="http://schemas.microsoft.com/office/drawing/2014/main" id="{00000000-0008-0000-01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23825" y="4286249"/>
          <a:ext cx="4315968" cy="1216152"/>
        </a:xfrm>
        <a:prstGeom prst="rect">
          <a:avLst/>
        </a:prstGeom>
      </xdr:spPr>
    </xdr:pic>
    <xdr:clientData/>
  </xdr:twoCellAnchor>
  <xdr:twoCellAnchor editAs="oneCell">
    <xdr:from>
      <xdr:col>1</xdr:col>
      <xdr:colOff>0</xdr:colOff>
      <xdr:row>4</xdr:row>
      <xdr:rowOff>1390649</xdr:rowOff>
    </xdr:from>
    <xdr:to>
      <xdr:col>1</xdr:col>
      <xdr:colOff>4315968</xdr:colOff>
      <xdr:row>5</xdr:row>
      <xdr:rowOff>1216151</xdr:rowOff>
    </xdr:to>
    <xdr:pic>
      <xdr:nvPicPr>
        <xdr:cNvPr id="6" name="Bild_5" descr="Cartoonbild von zwei Freunden, die einen Snack essen" title="Banner 5">
          <a:extLst>
            <a:ext uri="{FF2B5EF4-FFF2-40B4-BE49-F238E27FC236}">
              <a16:creationId xmlns:a16="http://schemas.microsoft.com/office/drawing/2014/main" id="{00000000-0008-0000-01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23825" y="5676899"/>
          <a:ext cx="4315968" cy="1216152"/>
        </a:xfrm>
        <a:prstGeom prst="rect">
          <a:avLst/>
        </a:prstGeom>
      </xdr:spPr>
    </xdr:pic>
    <xdr:clientData/>
  </xdr:twoCellAnchor>
  <xdr:twoCellAnchor editAs="oneCell">
    <xdr:from>
      <xdr:col>1</xdr:col>
      <xdr:colOff>0</xdr:colOff>
      <xdr:row>5</xdr:row>
      <xdr:rowOff>1390649</xdr:rowOff>
    </xdr:from>
    <xdr:to>
      <xdr:col>1</xdr:col>
      <xdr:colOff>4315968</xdr:colOff>
      <xdr:row>6</xdr:row>
      <xdr:rowOff>1216151</xdr:rowOff>
    </xdr:to>
    <xdr:pic>
      <xdr:nvPicPr>
        <xdr:cNvPr id="7" name="Bild_6" descr="Cartoonbild des Studienabschlusses" title="Banner 6">
          <a:extLst>
            <a:ext uri="{FF2B5EF4-FFF2-40B4-BE49-F238E27FC236}">
              <a16:creationId xmlns:a16="http://schemas.microsoft.com/office/drawing/2014/main" id="{00000000-0008-0000-01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23825" y="7067549"/>
          <a:ext cx="4315968" cy="1216152"/>
        </a:xfrm>
        <a:prstGeom prst="rect">
          <a:avLst/>
        </a:prstGeom>
      </xdr:spPr>
    </xdr:pic>
    <xdr:clientData/>
  </xdr:twoCellAnchor>
  <xdr:twoCellAnchor editAs="oneCell">
    <xdr:from>
      <xdr:col>1</xdr:col>
      <xdr:colOff>0</xdr:colOff>
      <xdr:row>7</xdr:row>
      <xdr:rowOff>0</xdr:rowOff>
    </xdr:from>
    <xdr:to>
      <xdr:col>1</xdr:col>
      <xdr:colOff>4315968</xdr:colOff>
      <xdr:row>7</xdr:row>
      <xdr:rowOff>1216152</xdr:rowOff>
    </xdr:to>
    <xdr:pic>
      <xdr:nvPicPr>
        <xdr:cNvPr id="8" name="Bild_7" descr="Cartoonbild von zwei Personen, die am Strand Volleyball spielen" title="Banner 7">
          <a:extLst>
            <a:ext uri="{FF2B5EF4-FFF2-40B4-BE49-F238E27FC236}">
              <a16:creationId xmlns:a16="http://schemas.microsoft.com/office/drawing/2014/main" id="{00000000-0008-0000-01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23825" y="8458200"/>
          <a:ext cx="4315968" cy="1216152"/>
        </a:xfrm>
        <a:prstGeom prst="rect">
          <a:avLst/>
        </a:prstGeom>
      </xdr:spPr>
    </xdr:pic>
    <xdr:clientData/>
  </xdr:twoCellAnchor>
  <xdr:twoCellAnchor editAs="oneCell">
    <xdr:from>
      <xdr:col>1</xdr:col>
      <xdr:colOff>0</xdr:colOff>
      <xdr:row>7</xdr:row>
      <xdr:rowOff>1390649</xdr:rowOff>
    </xdr:from>
    <xdr:to>
      <xdr:col>1</xdr:col>
      <xdr:colOff>4315968</xdr:colOff>
      <xdr:row>8</xdr:row>
      <xdr:rowOff>1216151</xdr:rowOff>
    </xdr:to>
    <xdr:pic>
      <xdr:nvPicPr>
        <xdr:cNvPr id="9" name="Bild_8" descr="Cartoonbild eines Mädchens, das bei einem Talentwettbewerb singt" title="Banner 8">
          <a:extLst>
            <a:ext uri="{FF2B5EF4-FFF2-40B4-BE49-F238E27FC236}">
              <a16:creationId xmlns:a16="http://schemas.microsoft.com/office/drawing/2014/main" id="{00000000-0008-0000-01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23825" y="9848849"/>
          <a:ext cx="4315968" cy="1216152"/>
        </a:xfrm>
        <a:prstGeom prst="rect">
          <a:avLst/>
        </a:prstGeom>
      </xdr:spPr>
    </xdr:pic>
    <xdr:clientData/>
  </xdr:twoCellAnchor>
  <xdr:twoCellAnchor editAs="oneCell">
    <xdr:from>
      <xdr:col>1</xdr:col>
      <xdr:colOff>0</xdr:colOff>
      <xdr:row>8</xdr:row>
      <xdr:rowOff>1390649</xdr:rowOff>
    </xdr:from>
    <xdr:to>
      <xdr:col>1</xdr:col>
      <xdr:colOff>4315968</xdr:colOff>
      <xdr:row>9</xdr:row>
      <xdr:rowOff>1216151</xdr:rowOff>
    </xdr:to>
    <xdr:pic>
      <xdr:nvPicPr>
        <xdr:cNvPr id="10" name="Bild_9" descr="Cartoonbild eines Fußballspielers und einer Cheerleaderin" title="Banner 9">
          <a:extLst>
            <a:ext uri="{FF2B5EF4-FFF2-40B4-BE49-F238E27FC236}">
              <a16:creationId xmlns:a16="http://schemas.microsoft.com/office/drawing/2014/main" id="{00000000-0008-0000-01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23825" y="11239499"/>
          <a:ext cx="4315968" cy="1216152"/>
        </a:xfrm>
        <a:prstGeom prst="rect">
          <a:avLst/>
        </a:prstGeom>
      </xdr:spPr>
    </xdr:pic>
    <xdr:clientData/>
  </xdr:twoCellAnchor>
  <xdr:twoCellAnchor editAs="oneCell">
    <xdr:from>
      <xdr:col>1</xdr:col>
      <xdr:colOff>0</xdr:colOff>
      <xdr:row>9</xdr:row>
      <xdr:rowOff>1390649</xdr:rowOff>
    </xdr:from>
    <xdr:to>
      <xdr:col>1</xdr:col>
      <xdr:colOff>4315968</xdr:colOff>
      <xdr:row>10</xdr:row>
      <xdr:rowOff>1216151</xdr:rowOff>
    </xdr:to>
    <xdr:pic>
      <xdr:nvPicPr>
        <xdr:cNvPr id="11" name="Bild_10" descr="Cartoonbild von zwei Personen, die an Halloween nach Süßigkeiten fragen" title="Banner 11">
          <a:extLst>
            <a:ext uri="{FF2B5EF4-FFF2-40B4-BE49-F238E27FC236}">
              <a16:creationId xmlns:a16="http://schemas.microsoft.com/office/drawing/2014/main" id="{00000000-0008-0000-01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23825" y="12630149"/>
          <a:ext cx="4315968" cy="1216152"/>
        </a:xfrm>
        <a:prstGeom prst="rect">
          <a:avLst/>
        </a:prstGeom>
      </xdr:spPr>
    </xdr:pic>
    <xdr:clientData/>
  </xdr:twoCellAnchor>
  <xdr:twoCellAnchor editAs="oneCell">
    <xdr:from>
      <xdr:col>1</xdr:col>
      <xdr:colOff>0</xdr:colOff>
      <xdr:row>11</xdr:row>
      <xdr:rowOff>0</xdr:rowOff>
    </xdr:from>
    <xdr:to>
      <xdr:col>1</xdr:col>
      <xdr:colOff>4315968</xdr:colOff>
      <xdr:row>11</xdr:row>
      <xdr:rowOff>1216152</xdr:rowOff>
    </xdr:to>
    <xdr:pic>
      <xdr:nvPicPr>
        <xdr:cNvPr id="12" name="Bild_11" descr="Cartoonbild eines Jungen in der Bibliothek" title="Banner 10">
          <a:extLst>
            <a:ext uri="{FF2B5EF4-FFF2-40B4-BE49-F238E27FC236}">
              <a16:creationId xmlns:a16="http://schemas.microsoft.com/office/drawing/2014/main" id="{00000000-0008-0000-01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23825" y="14020800"/>
          <a:ext cx="4315968" cy="1216152"/>
        </a:xfrm>
        <a:prstGeom prst="rect">
          <a:avLst/>
        </a:prstGeom>
      </xdr:spPr>
    </xdr:pic>
    <xdr:clientData/>
  </xdr:twoCellAnchor>
  <xdr:twoCellAnchor editAs="oneCell">
    <xdr:from>
      <xdr:col>1</xdr:col>
      <xdr:colOff>0</xdr:colOff>
      <xdr:row>12</xdr:row>
      <xdr:rowOff>0</xdr:rowOff>
    </xdr:from>
    <xdr:to>
      <xdr:col>1</xdr:col>
      <xdr:colOff>4315968</xdr:colOff>
      <xdr:row>12</xdr:row>
      <xdr:rowOff>1216152</xdr:rowOff>
    </xdr:to>
    <xdr:pic>
      <xdr:nvPicPr>
        <xdr:cNvPr id="13" name="Bild_12" descr="Cartoonbild zweier Personen, die ein Weihnachtslied singen" title="Banner 12">
          <a:extLst>
            <a:ext uri="{FF2B5EF4-FFF2-40B4-BE49-F238E27FC236}">
              <a16:creationId xmlns:a16="http://schemas.microsoft.com/office/drawing/2014/main" id="{00000000-0008-0000-01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23825" y="15411450"/>
          <a:ext cx="4315968" cy="12161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8">
      <a:majorFont>
        <a:latin typeface="Century Schoolbook"/>
        <a:ea typeface=""/>
        <a:cs typeface=""/>
      </a:majorFont>
      <a:minorFont>
        <a:latin typeface="Century Schoolbook"/>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I192"/>
  <sheetViews>
    <sheetView showGridLines="0" tabSelected="1" zoomScaleNormal="100" zoomScaleSheetLayoutView="55" workbookViewId="0">
      <selection activeCell="B3" sqref="B3"/>
    </sheetView>
  </sheetViews>
  <sheetFormatPr baseColWidth="10" defaultColWidth="8.75" defaultRowHeight="14" x14ac:dyDescent="0.3"/>
  <cols>
    <col min="1" max="1" width="1.58203125" style="1" customWidth="1"/>
    <col min="2" max="8" width="18.83203125" style="1" customWidth="1"/>
    <col min="9" max="9" width="1.58203125" style="1" customWidth="1"/>
    <col min="10" max="13" width="8.75" style="1"/>
    <col min="14" max="14" width="6.75" style="1" customWidth="1"/>
    <col min="15" max="16384" width="8.75" style="1"/>
  </cols>
  <sheetData>
    <row r="1" spans="1:9" ht="9" customHeight="1" x14ac:dyDescent="0.3">
      <c r="A1" s="1" t="s">
        <v>0</v>
      </c>
      <c r="I1" s="1" t="s">
        <v>0</v>
      </c>
    </row>
    <row r="2" spans="1:9" s="2" customFormat="1" ht="95.25" customHeight="1" x14ac:dyDescent="0.3">
      <c r="A2" s="1"/>
      <c r="B2" s="7">
        <v>2023</v>
      </c>
      <c r="C2" s="83" t="s">
        <v>2</v>
      </c>
      <c r="D2" s="83"/>
    </row>
    <row r="3" spans="1:9" ht="9" customHeight="1" x14ac:dyDescent="0.3"/>
    <row r="4" spans="1:9" s="6" customFormat="1" ht="24" customHeight="1" x14ac:dyDescent="0.3">
      <c r="B4" s="32" t="s">
        <v>1</v>
      </c>
      <c r="C4" s="33" t="str">
        <f>(TEXT(C5,"TTTT"))</f>
        <v>Dienstag</v>
      </c>
      <c r="D4" s="34" t="str">
        <f>TEXT(D5,"TTTT")</f>
        <v>Mittwoch</v>
      </c>
      <c r="E4" s="33" t="str">
        <f>TEXT(E5,"TTTT")</f>
        <v>Donnerstag</v>
      </c>
      <c r="F4" s="34" t="str">
        <f>TEXT(F5,"TTTT")</f>
        <v>Freitag</v>
      </c>
      <c r="G4" s="33" t="str">
        <f>TEXT(G5,"TTTT")</f>
        <v>Samstag</v>
      </c>
      <c r="H4" s="35" t="str">
        <f>(TEXT(H5,"TTTT"))</f>
        <v>Sonntag</v>
      </c>
    </row>
    <row r="5" spans="1:9" s="8" customFormat="1" ht="24" customHeight="1" x14ac:dyDescent="0.45">
      <c r="B5" s="60">
        <f t="array" ref="B5:H5">Tage+1+DATE(Kalender1Jahr,Kalender1MonatOption,1)-WEEKDAY(DATE(Kalender1Jahr,Kalender1MonatOption,1),WochentagOption)</f>
        <v>44921</v>
      </c>
      <c r="C5" s="61">
        <v>44922</v>
      </c>
      <c r="D5" s="60">
        <v>44923</v>
      </c>
      <c r="E5" s="61">
        <v>44924</v>
      </c>
      <c r="F5" s="60">
        <v>44925</v>
      </c>
      <c r="G5" s="61">
        <v>44926</v>
      </c>
      <c r="H5" s="60">
        <v>44927</v>
      </c>
    </row>
    <row r="6" spans="1:9" ht="51" customHeight="1" x14ac:dyDescent="0.3">
      <c r="B6" s="28"/>
      <c r="C6" s="30"/>
      <c r="D6" s="28"/>
      <c r="E6" s="30"/>
      <c r="F6" s="28"/>
      <c r="G6" s="30"/>
      <c r="H6" s="28"/>
    </row>
    <row r="7" spans="1:9" s="8" customFormat="1" ht="24" customHeight="1" x14ac:dyDescent="0.45">
      <c r="B7" s="62">
        <f t="array" ref="B7:H7">Tage+8+DATE(Kalender1Jahr,Kalender1MonatOption,1)-WEEKDAY(DATE(Kalender1Jahr,Kalender1MonatOption,1),WochentagOption)</f>
        <v>44928</v>
      </c>
      <c r="C7" s="63">
        <v>44929</v>
      </c>
      <c r="D7" s="62">
        <v>44930</v>
      </c>
      <c r="E7" s="63">
        <v>44931</v>
      </c>
      <c r="F7" s="62">
        <v>44932</v>
      </c>
      <c r="G7" s="63">
        <v>44933</v>
      </c>
      <c r="H7" s="62">
        <v>44934</v>
      </c>
    </row>
    <row r="8" spans="1:9" ht="51" customHeight="1" x14ac:dyDescent="0.3">
      <c r="B8" s="29"/>
      <c r="C8" s="31"/>
      <c r="D8" s="29"/>
      <c r="E8" s="31"/>
      <c r="F8" s="29"/>
      <c r="G8" s="31"/>
      <c r="H8" s="29"/>
    </row>
    <row r="9" spans="1:9" s="8" customFormat="1" ht="24" customHeight="1" x14ac:dyDescent="0.45">
      <c r="B9" s="60">
        <f t="array" ref="B9:H9">Tage+15+DATE(Kalender1Jahr,Kalender1MonatOption,1)-WEEKDAY(DATE(Kalender1Jahr,Kalender1MonatOption,1),WochentagOption)</f>
        <v>44935</v>
      </c>
      <c r="C9" s="61">
        <v>44936</v>
      </c>
      <c r="D9" s="60">
        <v>44937</v>
      </c>
      <c r="E9" s="61">
        <v>44938</v>
      </c>
      <c r="F9" s="60">
        <v>44939</v>
      </c>
      <c r="G9" s="61">
        <v>44940</v>
      </c>
      <c r="H9" s="60">
        <v>44941</v>
      </c>
    </row>
    <row r="10" spans="1:9" ht="51" customHeight="1" x14ac:dyDescent="0.3">
      <c r="B10" s="28"/>
      <c r="C10" s="30"/>
      <c r="D10" s="28"/>
      <c r="E10" s="30"/>
      <c r="F10" s="28"/>
      <c r="G10" s="30"/>
      <c r="H10" s="28"/>
    </row>
    <row r="11" spans="1:9" s="8" customFormat="1" ht="24" customHeight="1" x14ac:dyDescent="0.45">
      <c r="B11" s="62">
        <f t="array" ref="B11:H11">Tage+22+DATE(Kalender1Jahr,Kalender1MonatOption,1)-WEEKDAY(DATE(Kalender1Jahr,Kalender1MonatOption,1),WochentagOption)</f>
        <v>44942</v>
      </c>
      <c r="C11" s="63">
        <v>44943</v>
      </c>
      <c r="D11" s="62">
        <v>44944</v>
      </c>
      <c r="E11" s="63">
        <v>44945</v>
      </c>
      <c r="F11" s="62">
        <v>44946</v>
      </c>
      <c r="G11" s="63">
        <v>44947</v>
      </c>
      <c r="H11" s="62">
        <v>44948</v>
      </c>
    </row>
    <row r="12" spans="1:9" ht="51" customHeight="1" x14ac:dyDescent="0.3">
      <c r="B12" s="29"/>
      <c r="C12" s="31"/>
      <c r="D12" s="29"/>
      <c r="E12" s="31"/>
      <c r="F12" s="29"/>
      <c r="G12" s="31"/>
      <c r="H12" s="29"/>
    </row>
    <row r="13" spans="1:9" s="8" customFormat="1" ht="24" customHeight="1" x14ac:dyDescent="0.45">
      <c r="B13" s="60">
        <f t="array" ref="B13:H13">Tage+29+DATE(Kalender1Jahr,Kalender1MonatOption,1)-WEEKDAY(DATE(Kalender1Jahr,Kalender1MonatOption,1),WochentagOption)</f>
        <v>44949</v>
      </c>
      <c r="C13" s="61">
        <v>44950</v>
      </c>
      <c r="D13" s="60">
        <v>44951</v>
      </c>
      <c r="E13" s="61">
        <v>44952</v>
      </c>
      <c r="F13" s="60">
        <v>44953</v>
      </c>
      <c r="G13" s="61">
        <v>44954</v>
      </c>
      <c r="H13" s="60">
        <v>44955</v>
      </c>
    </row>
    <row r="14" spans="1:9" ht="51" customHeight="1" x14ac:dyDescent="0.3">
      <c r="B14" s="28"/>
      <c r="C14" s="30"/>
      <c r="D14" s="28"/>
      <c r="E14" s="30"/>
      <c r="F14" s="28"/>
      <c r="G14" s="30"/>
      <c r="H14" s="28"/>
    </row>
    <row r="15" spans="1:9" s="8" customFormat="1" ht="24" customHeight="1" x14ac:dyDescent="0.45">
      <c r="B15" s="62">
        <f t="array" ref="B15:C15">Tage+36+DATE(Kalender1Jahr,Kalender1MonatOption,1)-WEEKDAY(DATE(Kalender1Jahr,Kalender1MonatOption,1),WochentagOption)</f>
        <v>44956</v>
      </c>
      <c r="C15" s="63">
        <v>44957</v>
      </c>
      <c r="D15" s="111" t="s">
        <v>3</v>
      </c>
      <c r="E15" s="112"/>
      <c r="F15" s="112"/>
      <c r="G15" s="112"/>
      <c r="H15" s="113"/>
    </row>
    <row r="16" spans="1:9" ht="51" customHeight="1" x14ac:dyDescent="0.3">
      <c r="B16" s="29"/>
      <c r="C16" s="31"/>
      <c r="D16" s="114"/>
      <c r="E16" s="115"/>
      <c r="F16" s="115"/>
      <c r="G16" s="115"/>
      <c r="H16" s="116"/>
    </row>
    <row r="17" spans="1:8" s="3" customFormat="1" ht="9" customHeight="1" x14ac:dyDescent="0.3">
      <c r="B17" s="4"/>
      <c r="C17" s="4"/>
      <c r="D17" s="5"/>
      <c r="E17" s="5"/>
      <c r="F17" s="5"/>
      <c r="G17" s="5"/>
      <c r="H17" s="5"/>
    </row>
    <row r="18" spans="1:8" s="2" customFormat="1" ht="95.25" customHeight="1" x14ac:dyDescent="0.3">
      <c r="A18" s="1"/>
      <c r="B18" s="7">
        <f>YEAR(DATE(Kalender1Jahr,Kalender1MonatOption+1,1))</f>
        <v>2023</v>
      </c>
      <c r="C18" s="83" t="str">
        <f>TEXT(DATE(Kalender1Jahr,Kalender1MonatOption+1,1),"MMMM")</f>
        <v>Februar</v>
      </c>
      <c r="D18" s="83"/>
    </row>
    <row r="19" spans="1:8" ht="9" customHeight="1" x14ac:dyDescent="0.3"/>
    <row r="20" spans="1:8" s="6" customFormat="1" ht="24" customHeight="1" x14ac:dyDescent="0.3">
      <c r="B20" s="54" t="str">
        <f t="shared" ref="B20:H20" si="0">TEXT(B21,"TTTT")</f>
        <v>Montag</v>
      </c>
      <c r="C20" s="52" t="str">
        <f t="shared" si="0"/>
        <v>Dienstag</v>
      </c>
      <c r="D20" s="53" t="str">
        <f t="shared" si="0"/>
        <v>Mittwoch</v>
      </c>
      <c r="E20" s="52" t="str">
        <f t="shared" si="0"/>
        <v>Donnerstag</v>
      </c>
      <c r="F20" s="53" t="str">
        <f t="shared" si="0"/>
        <v>Freitag</v>
      </c>
      <c r="G20" s="52" t="str">
        <f t="shared" si="0"/>
        <v>Samstag</v>
      </c>
      <c r="H20" s="55" t="str">
        <f t="shared" si="0"/>
        <v>Sonntag</v>
      </c>
    </row>
    <row r="21" spans="1:8" s="8" customFormat="1" ht="24" customHeight="1" x14ac:dyDescent="0.45">
      <c r="B21" s="64">
        <f t="array" ref="B21:H21">Tage+1+DATE(Kalender2Jahr,Kalender2MonatOption,1)-WEEKDAY(DATE(Kalender2Jahr,Kalender2MonatOption,1),WochentagOption)</f>
        <v>44956</v>
      </c>
      <c r="C21" s="65">
        <v>44957</v>
      </c>
      <c r="D21" s="64">
        <v>44958</v>
      </c>
      <c r="E21" s="65">
        <v>44959</v>
      </c>
      <c r="F21" s="64">
        <v>44960</v>
      </c>
      <c r="G21" s="65">
        <v>44961</v>
      </c>
      <c r="H21" s="64">
        <v>44962</v>
      </c>
    </row>
    <row r="22" spans="1:8" ht="51" customHeight="1" x14ac:dyDescent="0.3">
      <c r="B22" s="12"/>
      <c r="C22" s="9"/>
      <c r="D22" s="12"/>
      <c r="E22" s="9"/>
      <c r="F22" s="12"/>
      <c r="G22" s="9"/>
      <c r="H22" s="12"/>
    </row>
    <row r="23" spans="1:8" s="8" customFormat="1" ht="24" customHeight="1" x14ac:dyDescent="0.45">
      <c r="B23" s="66">
        <f t="array" ref="B23:H23">Tage+8+DATE(Kalender2Jahr,Kalender2MonatOption,1)-WEEKDAY(DATE(Kalender2Jahr,Kalender2MonatOption,1),WochentagOption)</f>
        <v>44963</v>
      </c>
      <c r="C23" s="67">
        <v>44964</v>
      </c>
      <c r="D23" s="66">
        <v>44965</v>
      </c>
      <c r="E23" s="67">
        <v>44966</v>
      </c>
      <c r="F23" s="66">
        <v>44967</v>
      </c>
      <c r="G23" s="67">
        <v>44968</v>
      </c>
      <c r="H23" s="66">
        <v>44969</v>
      </c>
    </row>
    <row r="24" spans="1:8" ht="51" customHeight="1" x14ac:dyDescent="0.3">
      <c r="B24" s="13"/>
      <c r="C24" s="27"/>
      <c r="D24" s="13"/>
      <c r="E24" s="27"/>
      <c r="F24" s="13"/>
      <c r="G24" s="27"/>
      <c r="H24" s="13"/>
    </row>
    <row r="25" spans="1:8" s="8" customFormat="1" ht="24" customHeight="1" x14ac:dyDescent="0.45">
      <c r="B25" s="64">
        <f t="array" ref="B25:H25">Tage+15+DATE(Kalender2Jahr,Kalender2MonatOption,1)-WEEKDAY(DATE(Kalender2Jahr,Kalender2MonatOption,1),WochentagOption)</f>
        <v>44970</v>
      </c>
      <c r="C25" s="65">
        <v>44971</v>
      </c>
      <c r="D25" s="64">
        <v>44972</v>
      </c>
      <c r="E25" s="65">
        <v>44973</v>
      </c>
      <c r="F25" s="64">
        <v>44974</v>
      </c>
      <c r="G25" s="65">
        <v>44975</v>
      </c>
      <c r="H25" s="64">
        <v>44976</v>
      </c>
    </row>
    <row r="26" spans="1:8" ht="51" customHeight="1" x14ac:dyDescent="0.3">
      <c r="B26" s="12"/>
      <c r="C26" s="9"/>
      <c r="D26" s="12"/>
      <c r="E26" s="9"/>
      <c r="F26" s="12"/>
      <c r="G26" s="9"/>
      <c r="H26" s="12"/>
    </row>
    <row r="27" spans="1:8" s="8" customFormat="1" ht="24" customHeight="1" x14ac:dyDescent="0.45">
      <c r="B27" s="66">
        <f t="array" ref="B27:H27">Tage+22+DATE(Kalender2Jahr,Kalender2MonatOption,1)-WEEKDAY(DATE(Kalender2Jahr,Kalender2MonatOption,1),WochentagOption)</f>
        <v>44977</v>
      </c>
      <c r="C27" s="67">
        <v>44978</v>
      </c>
      <c r="D27" s="66">
        <v>44979</v>
      </c>
      <c r="E27" s="67">
        <v>44980</v>
      </c>
      <c r="F27" s="66">
        <v>44981</v>
      </c>
      <c r="G27" s="67">
        <v>44982</v>
      </c>
      <c r="H27" s="66">
        <v>44983</v>
      </c>
    </row>
    <row r="28" spans="1:8" ht="51" customHeight="1" x14ac:dyDescent="0.3">
      <c r="B28" s="13"/>
      <c r="C28" s="27"/>
      <c r="D28" s="13"/>
      <c r="E28" s="27"/>
      <c r="F28" s="13"/>
      <c r="G28" s="27"/>
      <c r="H28" s="13"/>
    </row>
    <row r="29" spans="1:8" s="8" customFormat="1" ht="24" customHeight="1" x14ac:dyDescent="0.45">
      <c r="B29" s="64">
        <f t="array" ref="B29:H29">Tage+29+DATE(Kalender2Jahr,Kalender2MonatOption,1)-WEEKDAY(DATE(Kalender2Jahr,Kalender2MonatOption,1),WochentagOption)</f>
        <v>44984</v>
      </c>
      <c r="C29" s="65">
        <v>44985</v>
      </c>
      <c r="D29" s="64">
        <v>44986</v>
      </c>
      <c r="E29" s="65">
        <v>44987</v>
      </c>
      <c r="F29" s="64">
        <v>44988</v>
      </c>
      <c r="G29" s="65">
        <v>44989</v>
      </c>
      <c r="H29" s="64">
        <v>44990</v>
      </c>
    </row>
    <row r="30" spans="1:8" ht="51" customHeight="1" x14ac:dyDescent="0.3">
      <c r="B30" s="12"/>
      <c r="C30" s="9"/>
      <c r="D30" s="12"/>
      <c r="E30" s="9"/>
      <c r="F30" s="12"/>
      <c r="G30" s="9"/>
      <c r="H30" s="12"/>
    </row>
    <row r="31" spans="1:8" s="8" customFormat="1" ht="24" customHeight="1" x14ac:dyDescent="0.45">
      <c r="B31" s="66">
        <f t="array" ref="B31:C31">Tage+36+DATE(Kalender2Jahr,Kalender2MonatOption,1)-WEEKDAY(DATE(Kalender2Jahr,Kalender2MonatOption,1),WochentagOption)</f>
        <v>44991</v>
      </c>
      <c r="C31" s="67">
        <v>44992</v>
      </c>
      <c r="D31" s="123" t="s">
        <v>3</v>
      </c>
      <c r="E31" s="124"/>
      <c r="F31" s="124"/>
      <c r="G31" s="124"/>
      <c r="H31" s="125"/>
    </row>
    <row r="32" spans="1:8" ht="51" customHeight="1" x14ac:dyDescent="0.3">
      <c r="B32" s="13"/>
      <c r="C32" s="27"/>
      <c r="D32" s="102"/>
      <c r="E32" s="103"/>
      <c r="F32" s="103"/>
      <c r="G32" s="103"/>
      <c r="H32" s="104"/>
    </row>
    <row r="33" spans="1:8" s="3" customFormat="1" ht="9" customHeight="1" x14ac:dyDescent="0.3">
      <c r="B33" s="4"/>
      <c r="C33" s="4"/>
      <c r="D33" s="5"/>
      <c r="E33" s="5"/>
      <c r="F33" s="5"/>
      <c r="G33" s="5"/>
      <c r="H33" s="5"/>
    </row>
    <row r="34" spans="1:8" s="2" customFormat="1" ht="95.25" customHeight="1" x14ac:dyDescent="0.3">
      <c r="A34" s="1"/>
      <c r="B34" s="7">
        <f>YEAR(DATE(Kalender2Jahr,Kalender2MonatOption+1,1))</f>
        <v>2023</v>
      </c>
      <c r="C34" s="83" t="str">
        <f>TEXT(DATE(Kalender2Jahr,Kalender2MonatOption+1,1),"MMMM")</f>
        <v>März</v>
      </c>
      <c r="D34" s="83"/>
    </row>
    <row r="35" spans="1:8" ht="9" customHeight="1" x14ac:dyDescent="0.3"/>
    <row r="36" spans="1:8" s="6" customFormat="1" ht="24" customHeight="1" x14ac:dyDescent="0.3">
      <c r="B36" s="58" t="str">
        <f t="shared" ref="B36:H36" si="1">TEXT(B37,"TTTT")</f>
        <v>Montag</v>
      </c>
      <c r="C36" s="56" t="str">
        <f t="shared" si="1"/>
        <v>Dienstag</v>
      </c>
      <c r="D36" s="57" t="str">
        <f t="shared" si="1"/>
        <v>Mittwoch</v>
      </c>
      <c r="E36" s="56" t="str">
        <f t="shared" si="1"/>
        <v>Donnerstag</v>
      </c>
      <c r="F36" s="57" t="str">
        <f t="shared" si="1"/>
        <v>Freitag</v>
      </c>
      <c r="G36" s="56" t="str">
        <f t="shared" si="1"/>
        <v>Samstag</v>
      </c>
      <c r="H36" s="59" t="str">
        <f t="shared" si="1"/>
        <v>Sonntag</v>
      </c>
    </row>
    <row r="37" spans="1:8" s="8" customFormat="1" ht="24" customHeight="1" x14ac:dyDescent="0.45">
      <c r="B37" s="68">
        <f t="array" ref="B37:H37">Tage+1+DATE(Kalender3Jahr,Kalender3MonatOption,1)-WEEKDAY(DATE(Kalender3Jahr,Kalender3MonatOption,1),WochentagOption)</f>
        <v>44984</v>
      </c>
      <c r="C37" s="65">
        <v>44985</v>
      </c>
      <c r="D37" s="68">
        <v>44986</v>
      </c>
      <c r="E37" s="65">
        <v>44987</v>
      </c>
      <c r="F37" s="68">
        <v>44988</v>
      </c>
      <c r="G37" s="65">
        <v>44989</v>
      </c>
      <c r="H37" s="68">
        <v>44990</v>
      </c>
    </row>
    <row r="38" spans="1:8" ht="51" customHeight="1" x14ac:dyDescent="0.3">
      <c r="B38" s="14"/>
      <c r="C38" s="9"/>
      <c r="D38" s="14"/>
      <c r="E38" s="9"/>
      <c r="F38" s="14"/>
      <c r="G38" s="9"/>
      <c r="H38" s="14"/>
    </row>
    <row r="39" spans="1:8" s="8" customFormat="1" ht="24" customHeight="1" x14ac:dyDescent="0.45">
      <c r="B39" s="69">
        <f t="array" ref="B39:H39">Tage+8+DATE(Kalender3Jahr,Kalender3MonatOption,1)-WEEKDAY(DATE(Kalender3Jahr,Kalender3MonatOption,1),WochentagOption)</f>
        <v>44991</v>
      </c>
      <c r="C39" s="70">
        <v>44992</v>
      </c>
      <c r="D39" s="69">
        <v>44993</v>
      </c>
      <c r="E39" s="70">
        <v>44994</v>
      </c>
      <c r="F39" s="69">
        <v>44995</v>
      </c>
      <c r="G39" s="70">
        <v>44996</v>
      </c>
      <c r="H39" s="69">
        <v>44997</v>
      </c>
    </row>
    <row r="40" spans="1:8" ht="51" customHeight="1" x14ac:dyDescent="0.3">
      <c r="B40" s="15"/>
      <c r="C40" s="16"/>
      <c r="D40" s="15"/>
      <c r="E40" s="16"/>
      <c r="F40" s="15"/>
      <c r="G40" s="16"/>
      <c r="H40" s="15"/>
    </row>
    <row r="41" spans="1:8" s="8" customFormat="1" ht="24" customHeight="1" x14ac:dyDescent="0.45">
      <c r="B41" s="68">
        <f t="array" ref="B41:H41">Tage+15+DATE(Kalender3Jahr,Kalender3MonatOption,1)-WEEKDAY(DATE(Kalender3Jahr,Kalender3MonatOption,1),WochentagOption)</f>
        <v>44998</v>
      </c>
      <c r="C41" s="65">
        <v>44999</v>
      </c>
      <c r="D41" s="68">
        <v>45000</v>
      </c>
      <c r="E41" s="65">
        <v>45001</v>
      </c>
      <c r="F41" s="68">
        <v>45002</v>
      </c>
      <c r="G41" s="65">
        <v>45003</v>
      </c>
      <c r="H41" s="68">
        <v>45004</v>
      </c>
    </row>
    <row r="42" spans="1:8" ht="51" customHeight="1" x14ac:dyDescent="0.3">
      <c r="B42" s="14"/>
      <c r="C42" s="9"/>
      <c r="D42" s="14"/>
      <c r="E42" s="9"/>
      <c r="F42" s="14"/>
      <c r="G42" s="9"/>
      <c r="H42" s="14"/>
    </row>
    <row r="43" spans="1:8" s="8" customFormat="1" ht="24" customHeight="1" x14ac:dyDescent="0.45">
      <c r="B43" s="69">
        <f t="array" ref="B43:H43">Tage+22+DATE(Kalender3Jahr,Kalender3MonatOption,1)-WEEKDAY(DATE(Kalender3Jahr,Kalender3MonatOption,1),WochentagOption)</f>
        <v>45005</v>
      </c>
      <c r="C43" s="70">
        <v>45006</v>
      </c>
      <c r="D43" s="69">
        <v>45007</v>
      </c>
      <c r="E43" s="70">
        <v>45008</v>
      </c>
      <c r="F43" s="69">
        <v>45009</v>
      </c>
      <c r="G43" s="70">
        <v>45010</v>
      </c>
      <c r="H43" s="69">
        <v>45011</v>
      </c>
    </row>
    <row r="44" spans="1:8" ht="51" customHeight="1" x14ac:dyDescent="0.3">
      <c r="B44" s="15"/>
      <c r="C44" s="16"/>
      <c r="D44" s="15"/>
      <c r="E44" s="16"/>
      <c r="F44" s="15"/>
      <c r="G44" s="16"/>
      <c r="H44" s="15"/>
    </row>
    <row r="45" spans="1:8" s="8" customFormat="1" ht="24" customHeight="1" x14ac:dyDescent="0.45">
      <c r="B45" s="68">
        <f t="array" ref="B45:H45">Tage+29+DATE(Kalender3Jahr,Kalender3MonatOption,1)-WEEKDAY(DATE(Kalender3Jahr,Kalender3MonatOption,1),WochentagOption)</f>
        <v>45012</v>
      </c>
      <c r="C45" s="65">
        <v>45013</v>
      </c>
      <c r="D45" s="68">
        <v>45014</v>
      </c>
      <c r="E45" s="65">
        <v>45015</v>
      </c>
      <c r="F45" s="68">
        <v>45016</v>
      </c>
      <c r="G45" s="65">
        <v>45017</v>
      </c>
      <c r="H45" s="68">
        <v>45018</v>
      </c>
    </row>
    <row r="46" spans="1:8" ht="51" customHeight="1" x14ac:dyDescent="0.3">
      <c r="B46" s="14"/>
      <c r="C46" s="9"/>
      <c r="D46" s="14"/>
      <c r="E46" s="9"/>
      <c r="F46" s="14"/>
      <c r="G46" s="9"/>
      <c r="H46" s="14"/>
    </row>
    <row r="47" spans="1:8" s="8" customFormat="1" ht="24" customHeight="1" x14ac:dyDescent="0.45">
      <c r="B47" s="69">
        <f t="array" ref="B47:C47">Tage+36+DATE(Kalender3Jahr,Kalender3MonatOption,1)-WEEKDAY(DATE(Kalender3Jahr,Kalender3MonatOption,1),WochentagOption)</f>
        <v>45019</v>
      </c>
      <c r="C47" s="70">
        <v>45020</v>
      </c>
      <c r="D47" s="108" t="s">
        <v>3</v>
      </c>
      <c r="E47" s="109"/>
      <c r="F47" s="109"/>
      <c r="G47" s="109"/>
      <c r="H47" s="110"/>
    </row>
    <row r="48" spans="1:8" ht="51" customHeight="1" x14ac:dyDescent="0.3">
      <c r="B48" s="15"/>
      <c r="C48" s="16"/>
      <c r="D48" s="105"/>
      <c r="E48" s="106"/>
      <c r="F48" s="106"/>
      <c r="G48" s="106"/>
      <c r="H48" s="107"/>
    </row>
    <row r="49" spans="1:8" s="3" customFormat="1" ht="9" customHeight="1" x14ac:dyDescent="0.3">
      <c r="B49" s="4"/>
      <c r="C49" s="4"/>
      <c r="D49" s="5"/>
      <c r="E49" s="5"/>
      <c r="F49" s="5"/>
      <c r="G49" s="5"/>
      <c r="H49" s="5"/>
    </row>
    <row r="50" spans="1:8" s="2" customFormat="1" ht="95.25" customHeight="1" x14ac:dyDescent="0.3">
      <c r="A50" s="1"/>
      <c r="B50" s="7">
        <f>YEAR(DATE(Kalender3Jahr,Kalender3MonatOption+1,1))</f>
        <v>2023</v>
      </c>
      <c r="C50" s="83" t="str">
        <f>TEXT(DATE(Kalender3Jahr,Kalender3MonatOption+1,1),"MMMM")</f>
        <v>April</v>
      </c>
      <c r="D50" s="83"/>
    </row>
    <row r="51" spans="1:8" ht="9" customHeight="1" x14ac:dyDescent="0.3"/>
    <row r="52" spans="1:8" s="6" customFormat="1" ht="24" customHeight="1" x14ac:dyDescent="0.3">
      <c r="B52" s="44" t="str">
        <f t="shared" ref="B52:H52" si="2">TEXT(B53,"TTTT")</f>
        <v>Montag</v>
      </c>
      <c r="C52" s="45" t="str">
        <f t="shared" si="2"/>
        <v>Dienstag</v>
      </c>
      <c r="D52" s="46" t="str">
        <f t="shared" si="2"/>
        <v>Mittwoch</v>
      </c>
      <c r="E52" s="45" t="str">
        <f t="shared" si="2"/>
        <v>Donnerstag</v>
      </c>
      <c r="F52" s="46" t="str">
        <f t="shared" si="2"/>
        <v>Freitag</v>
      </c>
      <c r="G52" s="45" t="str">
        <f t="shared" si="2"/>
        <v>Samstag</v>
      </c>
      <c r="H52" s="47" t="str">
        <f t="shared" si="2"/>
        <v>Sonntag</v>
      </c>
    </row>
    <row r="53" spans="1:8" s="8" customFormat="1" ht="24" customHeight="1" x14ac:dyDescent="0.45">
      <c r="B53" s="71">
        <f t="array" ref="B53:H53">Tage+1+DATE(Kalender4Jahr,Kalender4MonatOption,1)-WEEKDAY(DATE(Kalender4Jahr,Kalender4MonatOption,1),WochentagOption)</f>
        <v>45012</v>
      </c>
      <c r="C53" s="65">
        <v>45013</v>
      </c>
      <c r="D53" s="71">
        <v>45014</v>
      </c>
      <c r="E53" s="65">
        <v>45015</v>
      </c>
      <c r="F53" s="71">
        <v>45016</v>
      </c>
      <c r="G53" s="65">
        <v>45017</v>
      </c>
      <c r="H53" s="71">
        <v>45018</v>
      </c>
    </row>
    <row r="54" spans="1:8" ht="51" customHeight="1" x14ac:dyDescent="0.3">
      <c r="B54" s="17"/>
      <c r="C54" s="9"/>
      <c r="D54" s="17"/>
      <c r="E54" s="9"/>
      <c r="F54" s="17"/>
      <c r="G54" s="9"/>
      <c r="H54" s="17"/>
    </row>
    <row r="55" spans="1:8" s="8" customFormat="1" ht="24" customHeight="1" x14ac:dyDescent="0.45">
      <c r="B55" s="72">
        <f t="array" ref="B55:H55">Tage+8+DATE(Kalender4Jahr,Kalender4MonatOption,1)-WEEKDAY(DATE(Kalender4Jahr,Kalender4MonatOption,1),WochentagOption)</f>
        <v>45019</v>
      </c>
      <c r="C55" s="73">
        <v>45020</v>
      </c>
      <c r="D55" s="72">
        <v>45021</v>
      </c>
      <c r="E55" s="73">
        <v>45022</v>
      </c>
      <c r="F55" s="72">
        <v>45023</v>
      </c>
      <c r="G55" s="73">
        <v>45024</v>
      </c>
      <c r="H55" s="72">
        <v>45025</v>
      </c>
    </row>
    <row r="56" spans="1:8" ht="51" customHeight="1" x14ac:dyDescent="0.3">
      <c r="B56" s="11"/>
      <c r="C56" s="18"/>
      <c r="D56" s="11"/>
      <c r="E56" s="18"/>
      <c r="F56" s="11"/>
      <c r="G56" s="18"/>
      <c r="H56" s="11"/>
    </row>
    <row r="57" spans="1:8" s="8" customFormat="1" ht="24" customHeight="1" x14ac:dyDescent="0.45">
      <c r="B57" s="71">
        <f t="array" ref="B57:H57">Tage+15+DATE(Kalender4Jahr,Kalender4MonatOption,1)-WEEKDAY(DATE(Kalender4Jahr,Kalender4MonatOption,1),WochentagOption)</f>
        <v>45026</v>
      </c>
      <c r="C57" s="65">
        <v>45027</v>
      </c>
      <c r="D57" s="71">
        <v>45028</v>
      </c>
      <c r="E57" s="65">
        <v>45029</v>
      </c>
      <c r="F57" s="71">
        <v>45030</v>
      </c>
      <c r="G57" s="65">
        <v>45031</v>
      </c>
      <c r="H57" s="71">
        <v>45032</v>
      </c>
    </row>
    <row r="58" spans="1:8" ht="51" customHeight="1" x14ac:dyDescent="0.3">
      <c r="B58" s="17"/>
      <c r="C58" s="9"/>
      <c r="D58" s="17"/>
      <c r="E58" s="9"/>
      <c r="F58" s="17"/>
      <c r="G58" s="9"/>
      <c r="H58" s="17"/>
    </row>
    <row r="59" spans="1:8" s="8" customFormat="1" ht="24" customHeight="1" x14ac:dyDescent="0.45">
      <c r="B59" s="72">
        <f t="array" ref="B59:H59">Tage+22+DATE(Kalender4Jahr,Kalender4MonatOption,1)-WEEKDAY(DATE(Kalender4Jahr,Kalender4MonatOption,1),WochentagOption)</f>
        <v>45033</v>
      </c>
      <c r="C59" s="73">
        <v>45034</v>
      </c>
      <c r="D59" s="72">
        <v>45035</v>
      </c>
      <c r="E59" s="73">
        <v>45036</v>
      </c>
      <c r="F59" s="72">
        <v>45037</v>
      </c>
      <c r="G59" s="73">
        <v>45038</v>
      </c>
      <c r="H59" s="72">
        <v>45039</v>
      </c>
    </row>
    <row r="60" spans="1:8" ht="51" customHeight="1" x14ac:dyDescent="0.3">
      <c r="B60" s="11"/>
      <c r="C60" s="18"/>
      <c r="D60" s="11"/>
      <c r="E60" s="18"/>
      <c r="F60" s="11"/>
      <c r="G60" s="18"/>
      <c r="H60" s="11"/>
    </row>
    <row r="61" spans="1:8" s="8" customFormat="1" ht="24" customHeight="1" x14ac:dyDescent="0.45">
      <c r="B61" s="71">
        <f t="array" ref="B61:H61">Tage+29+DATE(Kalender4Jahr,Kalender4MonatOption,1)-WEEKDAY(DATE(Kalender4Jahr,Kalender4MonatOption,1),WochentagOption)</f>
        <v>45040</v>
      </c>
      <c r="C61" s="65">
        <v>45041</v>
      </c>
      <c r="D61" s="71">
        <v>45042</v>
      </c>
      <c r="E61" s="65">
        <v>45043</v>
      </c>
      <c r="F61" s="71">
        <v>45044</v>
      </c>
      <c r="G61" s="65">
        <v>45045</v>
      </c>
      <c r="H61" s="71">
        <v>45046</v>
      </c>
    </row>
    <row r="62" spans="1:8" ht="51" customHeight="1" x14ac:dyDescent="0.3">
      <c r="B62" s="17"/>
      <c r="C62" s="9"/>
      <c r="D62" s="17"/>
      <c r="E62" s="9"/>
      <c r="F62" s="17"/>
      <c r="G62" s="9"/>
      <c r="H62" s="17"/>
    </row>
    <row r="63" spans="1:8" s="8" customFormat="1" ht="24" customHeight="1" x14ac:dyDescent="0.45">
      <c r="B63" s="72">
        <f t="array" ref="B63:C63">Tage+36+DATE(Kalender4Jahr,Kalender4MonatOption,1)-WEEKDAY(DATE(Kalender4Jahr,Kalender4MonatOption,1),WochentagOption)</f>
        <v>45047</v>
      </c>
      <c r="C63" s="73">
        <v>45048</v>
      </c>
      <c r="D63" s="87" t="s">
        <v>3</v>
      </c>
      <c r="E63" s="88"/>
      <c r="F63" s="88"/>
      <c r="G63" s="88"/>
      <c r="H63" s="89"/>
    </row>
    <row r="64" spans="1:8" ht="51" customHeight="1" x14ac:dyDescent="0.3">
      <c r="B64" s="11"/>
      <c r="C64" s="18"/>
      <c r="D64" s="93"/>
      <c r="E64" s="94"/>
      <c r="F64" s="94"/>
      <c r="G64" s="94"/>
      <c r="H64" s="95"/>
    </row>
    <row r="65" spans="1:8" s="3" customFormat="1" ht="9" customHeight="1" x14ac:dyDescent="0.3">
      <c r="B65" s="4"/>
      <c r="C65" s="4"/>
      <c r="D65" s="5"/>
      <c r="E65" s="5"/>
      <c r="F65" s="5"/>
      <c r="G65" s="5"/>
      <c r="H65" s="5"/>
    </row>
    <row r="66" spans="1:8" s="2" customFormat="1" ht="95.25" customHeight="1" x14ac:dyDescent="0.3">
      <c r="A66" s="1"/>
      <c r="B66" s="7">
        <f>YEAR(DATE(Kalender4Jahr,Kalender4MonatOption+1,1))</f>
        <v>2023</v>
      </c>
      <c r="C66" s="83" t="str">
        <f>TEXT(DATE(Kalender4Jahr,Kalender4MonatOption+1,1),"MMMM")</f>
        <v>Mai</v>
      </c>
      <c r="D66" s="83"/>
    </row>
    <row r="67" spans="1:8" ht="9" customHeight="1" x14ac:dyDescent="0.3"/>
    <row r="68" spans="1:8" s="6" customFormat="1" ht="24" customHeight="1" x14ac:dyDescent="0.3">
      <c r="B68" s="38" t="str">
        <f t="shared" ref="B68:H68" si="3">TEXT(B69,"TTTT")</f>
        <v>Montag</v>
      </c>
      <c r="C68" s="36" t="str">
        <f t="shared" si="3"/>
        <v>Dienstag</v>
      </c>
      <c r="D68" s="37" t="str">
        <f t="shared" si="3"/>
        <v>Mittwoch</v>
      </c>
      <c r="E68" s="36" t="str">
        <f t="shared" si="3"/>
        <v>Donnerstag</v>
      </c>
      <c r="F68" s="37" t="str">
        <f t="shared" si="3"/>
        <v>Freitag</v>
      </c>
      <c r="G68" s="36" t="str">
        <f t="shared" si="3"/>
        <v>Samstag</v>
      </c>
      <c r="H68" s="39" t="str">
        <f t="shared" si="3"/>
        <v>Sonntag</v>
      </c>
    </row>
    <row r="69" spans="1:8" s="8" customFormat="1" ht="24" customHeight="1" x14ac:dyDescent="0.45">
      <c r="B69" s="74">
        <f t="array" ref="B69:H69">Tage+1+DATE(Kalender5Jahr,Kalender5MonatOption,1)-WEEKDAY(DATE(Kalender5Jahr,Kalender5MonatOption,1),WochentagOption)</f>
        <v>45047</v>
      </c>
      <c r="C69" s="65">
        <v>45048</v>
      </c>
      <c r="D69" s="74">
        <v>45049</v>
      </c>
      <c r="E69" s="65">
        <v>45050</v>
      </c>
      <c r="F69" s="74">
        <v>45051</v>
      </c>
      <c r="G69" s="65">
        <v>45052</v>
      </c>
      <c r="H69" s="74">
        <v>45053</v>
      </c>
    </row>
    <row r="70" spans="1:8" ht="51" customHeight="1" x14ac:dyDescent="0.3">
      <c r="B70" s="19"/>
      <c r="C70" s="9"/>
      <c r="D70" s="19"/>
      <c r="E70" s="9"/>
      <c r="F70" s="19"/>
      <c r="G70" s="9"/>
      <c r="H70" s="19"/>
    </row>
    <row r="71" spans="1:8" s="8" customFormat="1" ht="24" customHeight="1" x14ac:dyDescent="0.45">
      <c r="B71" s="75">
        <f t="array" ref="B71:H71">Tage+8+DATE(Kalender5Jahr,Kalender5MonatOption,1)-WEEKDAY(DATE(Kalender5Jahr,Kalender5MonatOption,1),WochentagOption)</f>
        <v>45054</v>
      </c>
      <c r="C71" s="76">
        <v>45055</v>
      </c>
      <c r="D71" s="75">
        <v>45056</v>
      </c>
      <c r="E71" s="76">
        <v>45057</v>
      </c>
      <c r="F71" s="75">
        <v>45058</v>
      </c>
      <c r="G71" s="76">
        <v>45059</v>
      </c>
      <c r="H71" s="75">
        <v>45060</v>
      </c>
    </row>
    <row r="72" spans="1:8" ht="51" customHeight="1" x14ac:dyDescent="0.3">
      <c r="B72" s="10"/>
      <c r="C72" s="20"/>
      <c r="D72" s="10"/>
      <c r="E72" s="20"/>
      <c r="F72" s="10"/>
      <c r="G72" s="20"/>
      <c r="H72" s="10"/>
    </row>
    <row r="73" spans="1:8" s="8" customFormat="1" ht="24" customHeight="1" x14ac:dyDescent="0.45">
      <c r="B73" s="74">
        <f t="array" ref="B73:H73">Tage+15+DATE(Kalender5Jahr,Kalender5MonatOption,1)-WEEKDAY(DATE(Kalender5Jahr,Kalender5MonatOption,1),WochentagOption)</f>
        <v>45061</v>
      </c>
      <c r="C73" s="65">
        <v>45062</v>
      </c>
      <c r="D73" s="74">
        <v>45063</v>
      </c>
      <c r="E73" s="65">
        <v>45064</v>
      </c>
      <c r="F73" s="74">
        <v>45065</v>
      </c>
      <c r="G73" s="65">
        <v>45066</v>
      </c>
      <c r="H73" s="74">
        <v>45067</v>
      </c>
    </row>
    <row r="74" spans="1:8" ht="51" customHeight="1" x14ac:dyDescent="0.3">
      <c r="B74" s="19"/>
      <c r="C74" s="9"/>
      <c r="D74" s="19"/>
      <c r="E74" s="9"/>
      <c r="F74" s="19"/>
      <c r="G74" s="9"/>
      <c r="H74" s="19"/>
    </row>
    <row r="75" spans="1:8" s="8" customFormat="1" ht="24" customHeight="1" x14ac:dyDescent="0.45">
      <c r="B75" s="75">
        <f t="array" ref="B75:H75">Tage+22+DATE(Kalender5Jahr,Kalender5MonatOption,1)-WEEKDAY(DATE(Kalender5Jahr,Kalender5MonatOption,1),WochentagOption)</f>
        <v>45068</v>
      </c>
      <c r="C75" s="76">
        <v>45069</v>
      </c>
      <c r="D75" s="75">
        <v>45070</v>
      </c>
      <c r="E75" s="76">
        <v>45071</v>
      </c>
      <c r="F75" s="75">
        <v>45072</v>
      </c>
      <c r="G75" s="76">
        <v>45073</v>
      </c>
      <c r="H75" s="75">
        <v>45074</v>
      </c>
    </row>
    <row r="76" spans="1:8" ht="51" customHeight="1" x14ac:dyDescent="0.3">
      <c r="B76" s="10"/>
      <c r="C76" s="20"/>
      <c r="D76" s="10"/>
      <c r="E76" s="20"/>
      <c r="F76" s="10"/>
      <c r="G76" s="20"/>
      <c r="H76" s="10"/>
    </row>
    <row r="77" spans="1:8" s="8" customFormat="1" ht="24" customHeight="1" x14ac:dyDescent="0.45">
      <c r="B77" s="74">
        <f t="array" ref="B77:H77">Tage+29+DATE(Kalender5Jahr,Kalender5MonatOption,1)-WEEKDAY(DATE(Kalender5Jahr,Kalender5MonatOption,1),WochentagOption)</f>
        <v>45075</v>
      </c>
      <c r="C77" s="65">
        <v>45076</v>
      </c>
      <c r="D77" s="74">
        <v>45077</v>
      </c>
      <c r="E77" s="65">
        <v>45078</v>
      </c>
      <c r="F77" s="74">
        <v>45079</v>
      </c>
      <c r="G77" s="65">
        <v>45080</v>
      </c>
      <c r="H77" s="74">
        <v>45081</v>
      </c>
    </row>
    <row r="78" spans="1:8" ht="51" customHeight="1" x14ac:dyDescent="0.3">
      <c r="B78" s="19"/>
      <c r="C78" s="9"/>
      <c r="D78" s="19"/>
      <c r="E78" s="9"/>
      <c r="F78" s="19"/>
      <c r="G78" s="9"/>
      <c r="H78" s="19"/>
    </row>
    <row r="79" spans="1:8" s="8" customFormat="1" ht="24" customHeight="1" x14ac:dyDescent="0.45">
      <c r="B79" s="75">
        <f t="array" ref="B79:C79">Tage+36+DATE(Kalender5Jahr,Kalender5MonatOption,1)-WEEKDAY(DATE(Kalender5Jahr,Kalender5MonatOption,1),WochentagOption)</f>
        <v>45082</v>
      </c>
      <c r="C79" s="76">
        <v>45083</v>
      </c>
      <c r="D79" s="120" t="s">
        <v>3</v>
      </c>
      <c r="E79" s="121"/>
      <c r="F79" s="121"/>
      <c r="G79" s="121"/>
      <c r="H79" s="122"/>
    </row>
    <row r="80" spans="1:8" ht="51" customHeight="1" x14ac:dyDescent="0.3">
      <c r="B80" s="10"/>
      <c r="C80" s="20"/>
      <c r="D80" s="117"/>
      <c r="E80" s="118"/>
      <c r="F80" s="118"/>
      <c r="G80" s="118"/>
      <c r="H80" s="119"/>
    </row>
    <row r="81" spans="1:8" s="3" customFormat="1" ht="9" customHeight="1" x14ac:dyDescent="0.3">
      <c r="B81" s="4"/>
      <c r="C81" s="4"/>
      <c r="D81" s="5"/>
      <c r="E81" s="5"/>
      <c r="F81" s="5"/>
      <c r="G81" s="5"/>
      <c r="H81" s="5"/>
    </row>
    <row r="82" spans="1:8" s="2" customFormat="1" ht="95.25" customHeight="1" x14ac:dyDescent="0.3">
      <c r="A82" s="1"/>
      <c r="B82" s="7">
        <f>YEAR(DATE(Kalender5Jahr,Kalender5MonatOption+1,1))</f>
        <v>2023</v>
      </c>
      <c r="C82" s="83" t="str">
        <f>TEXT(DATE(Kalender5Jahr,Kalender5MonatOption+1,1),"MMMM")</f>
        <v>Juni</v>
      </c>
      <c r="D82" s="83"/>
    </row>
    <row r="83" spans="1:8" ht="9" customHeight="1" x14ac:dyDescent="0.3"/>
    <row r="84" spans="1:8" s="6" customFormat="1" ht="24" customHeight="1" x14ac:dyDescent="0.3">
      <c r="B84" s="42" t="str">
        <f t="shared" ref="B84:H84" si="4">TEXT(B85,"TTTT")</f>
        <v>Montag</v>
      </c>
      <c r="C84" s="40" t="str">
        <f t="shared" si="4"/>
        <v>Dienstag</v>
      </c>
      <c r="D84" s="41" t="str">
        <f t="shared" si="4"/>
        <v>Mittwoch</v>
      </c>
      <c r="E84" s="40" t="str">
        <f t="shared" si="4"/>
        <v>Donnerstag</v>
      </c>
      <c r="F84" s="41" t="str">
        <f t="shared" si="4"/>
        <v>Freitag</v>
      </c>
      <c r="G84" s="40" t="str">
        <f t="shared" si="4"/>
        <v>Samstag</v>
      </c>
      <c r="H84" s="43" t="str">
        <f t="shared" si="4"/>
        <v>Sonntag</v>
      </c>
    </row>
    <row r="85" spans="1:8" s="8" customFormat="1" ht="24" customHeight="1" x14ac:dyDescent="0.45">
      <c r="B85" s="77">
        <f t="array" ref="B85:H85">Tage+1+DATE(Kalender6Jahr,Kalender6MonatOption,1)-WEEKDAY(DATE(Kalender6Jahr,Kalender6MonatOption,1),WochentagOption)</f>
        <v>45075</v>
      </c>
      <c r="C85" s="65">
        <v>45076</v>
      </c>
      <c r="D85" s="77">
        <v>45077</v>
      </c>
      <c r="E85" s="65">
        <v>45078</v>
      </c>
      <c r="F85" s="77">
        <v>45079</v>
      </c>
      <c r="G85" s="65">
        <v>45080</v>
      </c>
      <c r="H85" s="77">
        <v>45081</v>
      </c>
    </row>
    <row r="86" spans="1:8" ht="51" customHeight="1" x14ac:dyDescent="0.3">
      <c r="B86" s="21"/>
      <c r="C86" s="9"/>
      <c r="D86" s="21"/>
      <c r="E86" s="9"/>
      <c r="F86" s="21"/>
      <c r="G86" s="9"/>
      <c r="H86" s="21"/>
    </row>
    <row r="87" spans="1:8" s="8" customFormat="1" ht="24" customHeight="1" x14ac:dyDescent="0.45">
      <c r="B87" s="78">
        <f t="array" ref="B87:H87">Tage+8+DATE(Kalender6Jahr,Kalender6MonatOption,1)-WEEKDAY(DATE(Kalender6Jahr,Kalender6MonatOption,1),WochentagOption)</f>
        <v>45082</v>
      </c>
      <c r="C87" s="79">
        <v>45083</v>
      </c>
      <c r="D87" s="78">
        <v>45084</v>
      </c>
      <c r="E87" s="79">
        <v>45085</v>
      </c>
      <c r="F87" s="78">
        <v>45086</v>
      </c>
      <c r="G87" s="79">
        <v>45087</v>
      </c>
      <c r="H87" s="78">
        <v>45088</v>
      </c>
    </row>
    <row r="88" spans="1:8" ht="51" customHeight="1" x14ac:dyDescent="0.3">
      <c r="B88" s="22"/>
      <c r="C88" s="23"/>
      <c r="D88" s="22"/>
      <c r="E88" s="23"/>
      <c r="F88" s="22"/>
      <c r="G88" s="23"/>
      <c r="H88" s="22"/>
    </row>
    <row r="89" spans="1:8" s="8" customFormat="1" ht="24" customHeight="1" x14ac:dyDescent="0.45">
      <c r="B89" s="77">
        <f t="array" ref="B89:H89">Tage+15+DATE(Kalender6Jahr,Kalender6MonatOption,1)-WEEKDAY(DATE(Kalender6Jahr,Kalender6MonatOption,1),WochentagOption)</f>
        <v>45089</v>
      </c>
      <c r="C89" s="65">
        <v>45090</v>
      </c>
      <c r="D89" s="77">
        <v>45091</v>
      </c>
      <c r="E89" s="65">
        <v>45092</v>
      </c>
      <c r="F89" s="77">
        <v>45093</v>
      </c>
      <c r="G89" s="65">
        <v>45094</v>
      </c>
      <c r="H89" s="77">
        <v>45095</v>
      </c>
    </row>
    <row r="90" spans="1:8" ht="51" customHeight="1" x14ac:dyDescent="0.3">
      <c r="B90" s="21"/>
      <c r="C90" s="9"/>
      <c r="D90" s="21"/>
      <c r="E90" s="9"/>
      <c r="F90" s="21"/>
      <c r="G90" s="9"/>
      <c r="H90" s="21"/>
    </row>
    <row r="91" spans="1:8" s="8" customFormat="1" ht="24" customHeight="1" x14ac:dyDescent="0.45">
      <c r="B91" s="78">
        <f t="array" ref="B91:H91">Tage+22+DATE(Kalender6Jahr,Kalender6MonatOption,1)-WEEKDAY(DATE(Kalender6Jahr,Kalender6MonatOption,1),WochentagOption)</f>
        <v>45096</v>
      </c>
      <c r="C91" s="79">
        <v>45097</v>
      </c>
      <c r="D91" s="78">
        <v>45098</v>
      </c>
      <c r="E91" s="79">
        <v>45099</v>
      </c>
      <c r="F91" s="78">
        <v>45100</v>
      </c>
      <c r="G91" s="79">
        <v>45101</v>
      </c>
      <c r="H91" s="78">
        <v>45102</v>
      </c>
    </row>
    <row r="92" spans="1:8" ht="51" customHeight="1" x14ac:dyDescent="0.3">
      <c r="B92" s="22"/>
      <c r="C92" s="23"/>
      <c r="D92" s="22"/>
      <c r="E92" s="23"/>
      <c r="F92" s="22"/>
      <c r="G92" s="23"/>
      <c r="H92" s="22"/>
    </row>
    <row r="93" spans="1:8" s="8" customFormat="1" ht="24" customHeight="1" x14ac:dyDescent="0.45">
      <c r="B93" s="77">
        <f t="array" ref="B93:H93">Tage+29+DATE(Kalender6Jahr,Kalender6MonatOption,1)-WEEKDAY(DATE(Kalender6Jahr,Kalender6MonatOption,1),WochentagOption)</f>
        <v>45103</v>
      </c>
      <c r="C93" s="65">
        <v>45104</v>
      </c>
      <c r="D93" s="77">
        <v>45105</v>
      </c>
      <c r="E93" s="65">
        <v>45106</v>
      </c>
      <c r="F93" s="77">
        <v>45107</v>
      </c>
      <c r="G93" s="65">
        <v>45108</v>
      </c>
      <c r="H93" s="77">
        <v>45109</v>
      </c>
    </row>
    <row r="94" spans="1:8" ht="51" customHeight="1" x14ac:dyDescent="0.3">
      <c r="B94" s="21"/>
      <c r="C94" s="9"/>
      <c r="D94" s="21"/>
      <c r="E94" s="9"/>
      <c r="F94" s="21"/>
      <c r="G94" s="9"/>
      <c r="H94" s="21"/>
    </row>
    <row r="95" spans="1:8" s="8" customFormat="1" ht="24" customHeight="1" x14ac:dyDescent="0.45">
      <c r="B95" s="78">
        <f t="array" ref="B95:C95">Tage+36+DATE(Kalender6Jahr,Kalender6MonatOption,1)-WEEKDAY(DATE(Kalender6Jahr,Kalender6MonatOption,1),WochentagOption)</f>
        <v>45110</v>
      </c>
      <c r="C95" s="79">
        <v>45111</v>
      </c>
      <c r="D95" s="84" t="s">
        <v>3</v>
      </c>
      <c r="E95" s="85"/>
      <c r="F95" s="85"/>
      <c r="G95" s="85"/>
      <c r="H95" s="86"/>
    </row>
    <row r="96" spans="1:8" ht="51" customHeight="1" x14ac:dyDescent="0.3">
      <c r="B96" s="22"/>
      <c r="C96" s="23"/>
      <c r="D96" s="90"/>
      <c r="E96" s="91"/>
      <c r="F96" s="91"/>
      <c r="G96" s="91"/>
      <c r="H96" s="92"/>
    </row>
    <row r="97" spans="1:8" s="3" customFormat="1" ht="9" customHeight="1" x14ac:dyDescent="0.3">
      <c r="B97" s="4"/>
      <c r="C97" s="4"/>
      <c r="D97" s="5"/>
      <c r="E97" s="5"/>
      <c r="F97" s="5"/>
      <c r="G97" s="5"/>
      <c r="H97" s="5"/>
    </row>
    <row r="98" spans="1:8" s="2" customFormat="1" ht="95.25" customHeight="1" x14ac:dyDescent="0.3">
      <c r="A98" s="1"/>
      <c r="B98" s="7">
        <f>YEAR(DATE(Kalender6Jahr,Kalender6MonatOption+1,1))</f>
        <v>2023</v>
      </c>
      <c r="C98" s="83" t="str">
        <f>TEXT(DATE(Kalender6Jahr,Kalender6MonatOption+1,1),"MMMM")</f>
        <v>Juli</v>
      </c>
      <c r="D98" s="83"/>
    </row>
    <row r="99" spans="1:8" ht="9" customHeight="1" x14ac:dyDescent="0.3"/>
    <row r="100" spans="1:8" s="6" customFormat="1" ht="24" customHeight="1" x14ac:dyDescent="0.3">
      <c r="B100" s="44" t="str">
        <f t="shared" ref="B100:H100" si="5">TEXT(B101,"TTTT")</f>
        <v>Montag</v>
      </c>
      <c r="C100" s="45" t="str">
        <f t="shared" si="5"/>
        <v>Dienstag</v>
      </c>
      <c r="D100" s="46" t="str">
        <f t="shared" si="5"/>
        <v>Mittwoch</v>
      </c>
      <c r="E100" s="45" t="str">
        <f t="shared" si="5"/>
        <v>Donnerstag</v>
      </c>
      <c r="F100" s="46" t="str">
        <f t="shared" si="5"/>
        <v>Freitag</v>
      </c>
      <c r="G100" s="45" t="str">
        <f t="shared" si="5"/>
        <v>Samstag</v>
      </c>
      <c r="H100" s="47" t="str">
        <f t="shared" si="5"/>
        <v>Sonntag</v>
      </c>
    </row>
    <row r="101" spans="1:8" s="8" customFormat="1" ht="24" customHeight="1" x14ac:dyDescent="0.45">
      <c r="B101" s="71">
        <f t="array" ref="B101:H101">Tage+1+DATE(Kalender7Jahr,Kalender7MonatOption,1)-WEEKDAY(DATE(Kalender7Jahr,Kalender7MonatOption,1),WochentagOption)</f>
        <v>45103</v>
      </c>
      <c r="C101" s="65">
        <v>45104</v>
      </c>
      <c r="D101" s="71">
        <v>45105</v>
      </c>
      <c r="E101" s="65">
        <v>45106</v>
      </c>
      <c r="F101" s="71">
        <v>45107</v>
      </c>
      <c r="G101" s="65">
        <v>45108</v>
      </c>
      <c r="H101" s="71">
        <v>45109</v>
      </c>
    </row>
    <row r="102" spans="1:8" ht="51" customHeight="1" x14ac:dyDescent="0.3">
      <c r="B102" s="17"/>
      <c r="C102" s="9"/>
      <c r="D102" s="17"/>
      <c r="E102" s="9"/>
      <c r="F102" s="17"/>
      <c r="G102" s="9"/>
      <c r="H102" s="17"/>
    </row>
    <row r="103" spans="1:8" s="8" customFormat="1" ht="24" customHeight="1" x14ac:dyDescent="0.45">
      <c r="B103" s="72">
        <f t="array" ref="B103:H103">Tage+8+DATE(Kalender7Jahr,Kalender7MonatOption,1)-WEEKDAY(DATE(Kalender7Jahr,Kalender7MonatOption,1),WochentagOption)</f>
        <v>45110</v>
      </c>
      <c r="C103" s="73">
        <v>45111</v>
      </c>
      <c r="D103" s="72">
        <v>45112</v>
      </c>
      <c r="E103" s="73">
        <v>45113</v>
      </c>
      <c r="F103" s="72">
        <v>45114</v>
      </c>
      <c r="G103" s="73">
        <v>45115</v>
      </c>
      <c r="H103" s="72">
        <v>45116</v>
      </c>
    </row>
    <row r="104" spans="1:8" ht="51" customHeight="1" x14ac:dyDescent="0.3">
      <c r="B104" s="11"/>
      <c r="C104" s="18"/>
      <c r="D104" s="11"/>
      <c r="E104" s="18"/>
      <c r="F104" s="11"/>
      <c r="G104" s="18"/>
      <c r="H104" s="11"/>
    </row>
    <row r="105" spans="1:8" s="8" customFormat="1" ht="24" customHeight="1" x14ac:dyDescent="0.45">
      <c r="B105" s="71">
        <f t="array" ref="B105:H105">Tage+15+DATE(Kalender7Jahr,Kalender7MonatOption,1)-WEEKDAY(DATE(Kalender7Jahr,Kalender7MonatOption,1),WochentagOption)</f>
        <v>45117</v>
      </c>
      <c r="C105" s="65">
        <v>45118</v>
      </c>
      <c r="D105" s="71">
        <v>45119</v>
      </c>
      <c r="E105" s="65">
        <v>45120</v>
      </c>
      <c r="F105" s="71">
        <v>45121</v>
      </c>
      <c r="G105" s="65">
        <v>45122</v>
      </c>
      <c r="H105" s="71">
        <v>45123</v>
      </c>
    </row>
    <row r="106" spans="1:8" ht="51" customHeight="1" x14ac:dyDescent="0.3">
      <c r="B106" s="17"/>
      <c r="C106" s="9"/>
      <c r="D106" s="17"/>
      <c r="E106" s="9"/>
      <c r="F106" s="17"/>
      <c r="G106" s="9"/>
      <c r="H106" s="17"/>
    </row>
    <row r="107" spans="1:8" s="8" customFormat="1" ht="24" customHeight="1" x14ac:dyDescent="0.45">
      <c r="B107" s="72">
        <f t="array" ref="B107:H107">Tage+22+DATE(Kalender7Jahr,Kalender7MonatOption,1)-WEEKDAY(DATE(Kalender7Jahr,Kalender7MonatOption,1),WochentagOption)</f>
        <v>45124</v>
      </c>
      <c r="C107" s="73">
        <v>45125</v>
      </c>
      <c r="D107" s="72">
        <v>45126</v>
      </c>
      <c r="E107" s="73">
        <v>45127</v>
      </c>
      <c r="F107" s="72">
        <v>45128</v>
      </c>
      <c r="G107" s="73">
        <v>45129</v>
      </c>
      <c r="H107" s="72">
        <v>45130</v>
      </c>
    </row>
    <row r="108" spans="1:8" ht="51" customHeight="1" x14ac:dyDescent="0.3">
      <c r="B108" s="11"/>
      <c r="C108" s="18"/>
      <c r="D108" s="11"/>
      <c r="E108" s="18"/>
      <c r="F108" s="11"/>
      <c r="G108" s="18"/>
      <c r="H108" s="11"/>
    </row>
    <row r="109" spans="1:8" s="8" customFormat="1" ht="24" customHeight="1" x14ac:dyDescent="0.45">
      <c r="B109" s="71">
        <f t="array" ref="B109:H109">Tage+29+DATE(Kalender7Jahr,Kalender7MonatOption,1)-WEEKDAY(DATE(Kalender7Jahr,Kalender7MonatOption,1),WochentagOption)</f>
        <v>45131</v>
      </c>
      <c r="C109" s="65">
        <v>45132</v>
      </c>
      <c r="D109" s="71">
        <v>45133</v>
      </c>
      <c r="E109" s="65">
        <v>45134</v>
      </c>
      <c r="F109" s="71">
        <v>45135</v>
      </c>
      <c r="G109" s="65">
        <v>45136</v>
      </c>
      <c r="H109" s="71">
        <v>45137</v>
      </c>
    </row>
    <row r="110" spans="1:8" ht="51" customHeight="1" x14ac:dyDescent="0.3">
      <c r="B110" s="17"/>
      <c r="C110" s="9"/>
      <c r="D110" s="17"/>
      <c r="E110" s="9"/>
      <c r="F110" s="17"/>
      <c r="G110" s="9"/>
      <c r="H110" s="17"/>
    </row>
    <row r="111" spans="1:8" s="8" customFormat="1" ht="24" customHeight="1" x14ac:dyDescent="0.45">
      <c r="B111" s="72">
        <f t="array" ref="B111:C111">Tage+36+DATE(Kalender7Jahr,Kalender7MonatOption,1)-WEEKDAY(DATE(Kalender7Jahr,Kalender7MonatOption,1),WochentagOption)</f>
        <v>45138</v>
      </c>
      <c r="C111" s="73">
        <v>45139</v>
      </c>
      <c r="D111" s="87" t="s">
        <v>3</v>
      </c>
      <c r="E111" s="88"/>
      <c r="F111" s="88"/>
      <c r="G111" s="88"/>
      <c r="H111" s="89"/>
    </row>
    <row r="112" spans="1:8" ht="51" customHeight="1" x14ac:dyDescent="0.3">
      <c r="B112" s="11"/>
      <c r="C112" s="18"/>
      <c r="D112" s="93"/>
      <c r="E112" s="94"/>
      <c r="F112" s="94"/>
      <c r="G112" s="94"/>
      <c r="H112" s="95"/>
    </row>
    <row r="113" spans="1:8" s="3" customFormat="1" ht="9" customHeight="1" x14ac:dyDescent="0.3">
      <c r="B113" s="4"/>
      <c r="C113" s="4"/>
      <c r="D113" s="5"/>
      <c r="E113" s="5"/>
      <c r="F113" s="5"/>
      <c r="G113" s="5"/>
      <c r="H113" s="5"/>
    </row>
    <row r="114" spans="1:8" s="2" customFormat="1" ht="95.25" customHeight="1" x14ac:dyDescent="0.3">
      <c r="A114" s="1"/>
      <c r="B114" s="7">
        <f>YEAR(DATE(Kalender7Jahr,Kalender7MonatOption+1,1))</f>
        <v>2023</v>
      </c>
      <c r="C114" s="83" t="str">
        <f>TEXT(DATE(Kalender7Jahr,Kalender7MonatOption+1,1),"MMMM")</f>
        <v>August</v>
      </c>
      <c r="D114" s="83"/>
    </row>
    <row r="115" spans="1:8" ht="9" customHeight="1" x14ac:dyDescent="0.3"/>
    <row r="116" spans="1:8" s="6" customFormat="1" ht="24" customHeight="1" x14ac:dyDescent="0.3">
      <c r="B116" s="50" t="str">
        <f t="shared" ref="B116:H116" si="6">TEXT(B117,"TTTT")</f>
        <v>Montag</v>
      </c>
      <c r="C116" s="48" t="str">
        <f t="shared" si="6"/>
        <v>Dienstag</v>
      </c>
      <c r="D116" s="49" t="str">
        <f t="shared" si="6"/>
        <v>Mittwoch</v>
      </c>
      <c r="E116" s="48" t="str">
        <f t="shared" si="6"/>
        <v>Donnerstag</v>
      </c>
      <c r="F116" s="49" t="str">
        <f t="shared" si="6"/>
        <v>Freitag</v>
      </c>
      <c r="G116" s="48" t="str">
        <f t="shared" si="6"/>
        <v>Samstag</v>
      </c>
      <c r="H116" s="51" t="str">
        <f t="shared" si="6"/>
        <v>Sonntag</v>
      </c>
    </row>
    <row r="117" spans="1:8" s="8" customFormat="1" ht="24" customHeight="1" x14ac:dyDescent="0.45">
      <c r="B117" s="80">
        <f t="array" ref="B117:H117">Tage+1+DATE(Kalender8Jahr,Kalender8MonatOption,1)-WEEKDAY(DATE(Kalender8Jahr,Kalender8MonatOption,1),WochentagOption)</f>
        <v>45138</v>
      </c>
      <c r="C117" s="65">
        <v>45139</v>
      </c>
      <c r="D117" s="80">
        <v>45140</v>
      </c>
      <c r="E117" s="65">
        <v>45141</v>
      </c>
      <c r="F117" s="80">
        <v>45142</v>
      </c>
      <c r="G117" s="65">
        <v>45143</v>
      </c>
      <c r="H117" s="80">
        <v>45144</v>
      </c>
    </row>
    <row r="118" spans="1:8" ht="51" customHeight="1" x14ac:dyDescent="0.3">
      <c r="B118" s="24"/>
      <c r="C118" s="9"/>
      <c r="D118" s="24"/>
      <c r="E118" s="9"/>
      <c r="F118" s="24"/>
      <c r="G118" s="9"/>
      <c r="H118" s="24"/>
    </row>
    <row r="119" spans="1:8" s="8" customFormat="1" ht="24" customHeight="1" x14ac:dyDescent="0.45">
      <c r="B119" s="81">
        <f t="array" ref="B119:H119">Tage+8+DATE(Kalender8Jahr,Kalender8MonatOption,1)-WEEKDAY(DATE(Kalender8Jahr,Kalender8MonatOption,1),WochentagOption)</f>
        <v>45145</v>
      </c>
      <c r="C119" s="82">
        <v>45146</v>
      </c>
      <c r="D119" s="81">
        <v>45147</v>
      </c>
      <c r="E119" s="82">
        <v>45148</v>
      </c>
      <c r="F119" s="81">
        <v>45149</v>
      </c>
      <c r="G119" s="82">
        <v>45150</v>
      </c>
      <c r="H119" s="81">
        <v>45151</v>
      </c>
    </row>
    <row r="120" spans="1:8" ht="51" customHeight="1" x14ac:dyDescent="0.3">
      <c r="B120" s="25"/>
      <c r="C120" s="26"/>
      <c r="D120" s="25"/>
      <c r="E120" s="26"/>
      <c r="F120" s="25"/>
      <c r="G120" s="26"/>
      <c r="H120" s="25"/>
    </row>
    <row r="121" spans="1:8" s="8" customFormat="1" ht="24" customHeight="1" x14ac:dyDescent="0.45">
      <c r="B121" s="80">
        <f t="array" ref="B121:H121">Tage+15+DATE(Kalender8Jahr,Kalender8MonatOption,1)-WEEKDAY(DATE(Kalender8Jahr,Kalender8MonatOption,1),WochentagOption)</f>
        <v>45152</v>
      </c>
      <c r="C121" s="65">
        <v>45153</v>
      </c>
      <c r="D121" s="80">
        <v>45154</v>
      </c>
      <c r="E121" s="65">
        <v>45155</v>
      </c>
      <c r="F121" s="80">
        <v>45156</v>
      </c>
      <c r="G121" s="65">
        <v>45157</v>
      </c>
      <c r="H121" s="80">
        <v>45158</v>
      </c>
    </row>
    <row r="122" spans="1:8" ht="51" customHeight="1" x14ac:dyDescent="0.3">
      <c r="B122" s="24"/>
      <c r="C122" s="9"/>
      <c r="D122" s="24"/>
      <c r="E122" s="9"/>
      <c r="F122" s="24"/>
      <c r="G122" s="9"/>
      <c r="H122" s="24"/>
    </row>
    <row r="123" spans="1:8" s="8" customFormat="1" ht="24" customHeight="1" x14ac:dyDescent="0.45">
      <c r="B123" s="81">
        <f t="array" ref="B123:H123">Tage+22+DATE(Kalender8Jahr,Kalender8MonatOption,1)-WEEKDAY(DATE(Kalender8Jahr,Kalender8MonatOption,1),WochentagOption)</f>
        <v>45159</v>
      </c>
      <c r="C123" s="82">
        <v>45160</v>
      </c>
      <c r="D123" s="81">
        <v>45161</v>
      </c>
      <c r="E123" s="82">
        <v>45162</v>
      </c>
      <c r="F123" s="81">
        <v>45163</v>
      </c>
      <c r="G123" s="82">
        <v>45164</v>
      </c>
      <c r="H123" s="81">
        <v>45165</v>
      </c>
    </row>
    <row r="124" spans="1:8" ht="51" customHeight="1" x14ac:dyDescent="0.3">
      <c r="B124" s="25"/>
      <c r="C124" s="26"/>
      <c r="D124" s="25"/>
      <c r="E124" s="26"/>
      <c r="F124" s="25"/>
      <c r="G124" s="26"/>
      <c r="H124" s="25"/>
    </row>
    <row r="125" spans="1:8" s="8" customFormat="1" ht="24" customHeight="1" x14ac:dyDescent="0.45">
      <c r="B125" s="80">
        <f t="array" ref="B125:H125">Tage+29+DATE(Kalender8Jahr,Kalender8MonatOption,1)-WEEKDAY(DATE(Kalender8Jahr,Kalender8MonatOption,1),WochentagOption)</f>
        <v>45166</v>
      </c>
      <c r="C125" s="65">
        <v>45167</v>
      </c>
      <c r="D125" s="80">
        <v>45168</v>
      </c>
      <c r="E125" s="65">
        <v>45169</v>
      </c>
      <c r="F125" s="80">
        <v>45170</v>
      </c>
      <c r="G125" s="65">
        <v>45171</v>
      </c>
      <c r="H125" s="80">
        <v>45172</v>
      </c>
    </row>
    <row r="126" spans="1:8" ht="51" customHeight="1" x14ac:dyDescent="0.3">
      <c r="B126" s="24"/>
      <c r="C126" s="9"/>
      <c r="D126" s="24"/>
      <c r="E126" s="9"/>
      <c r="F126" s="24"/>
      <c r="G126" s="9"/>
      <c r="H126" s="24"/>
    </row>
    <row r="127" spans="1:8" s="8" customFormat="1" ht="24" customHeight="1" x14ac:dyDescent="0.45">
      <c r="B127" s="81">
        <f t="array" ref="B127:C127">Tage+36+DATE(Kalender8Jahr,Kalender8MonatOption,1)-WEEKDAY(DATE(Kalender8Jahr,Kalender8MonatOption,1),WochentagOption)</f>
        <v>45173</v>
      </c>
      <c r="C127" s="82">
        <v>45174</v>
      </c>
      <c r="D127" s="96" t="s">
        <v>3</v>
      </c>
      <c r="E127" s="97"/>
      <c r="F127" s="97"/>
      <c r="G127" s="97"/>
      <c r="H127" s="98"/>
    </row>
    <row r="128" spans="1:8" ht="51" customHeight="1" x14ac:dyDescent="0.3">
      <c r="B128" s="25"/>
      <c r="C128" s="26"/>
      <c r="D128" s="99"/>
      <c r="E128" s="100"/>
      <c r="F128" s="100"/>
      <c r="G128" s="100"/>
      <c r="H128" s="101"/>
    </row>
    <row r="129" spans="1:8" s="3" customFormat="1" ht="9" customHeight="1" x14ac:dyDescent="0.3">
      <c r="B129" s="4"/>
      <c r="C129" s="4"/>
      <c r="D129" s="5"/>
      <c r="E129" s="5"/>
      <c r="F129" s="5"/>
      <c r="G129" s="5"/>
      <c r="H129" s="5"/>
    </row>
    <row r="130" spans="1:8" s="2" customFormat="1" ht="95.25" customHeight="1" x14ac:dyDescent="0.3">
      <c r="A130" s="1"/>
      <c r="B130" s="7">
        <f>YEAR(DATE(Kalender8Jahr,Kalender8MonatOption+1,1))</f>
        <v>2023</v>
      </c>
      <c r="C130" s="83" t="str">
        <f>TEXT(DATE(Kalender8Jahr,Kalender8MonatOption+1,1),"MMMM")</f>
        <v>September</v>
      </c>
      <c r="D130" s="83"/>
    </row>
    <row r="131" spans="1:8" ht="9" customHeight="1" x14ac:dyDescent="0.3"/>
    <row r="132" spans="1:8" s="6" customFormat="1" ht="24" customHeight="1" x14ac:dyDescent="0.3">
      <c r="B132" s="54" t="str">
        <f t="shared" ref="B132:H132" si="7">TEXT(B133,"TTTT")</f>
        <v>Montag</v>
      </c>
      <c r="C132" s="52" t="str">
        <f t="shared" si="7"/>
        <v>Dienstag</v>
      </c>
      <c r="D132" s="53" t="str">
        <f t="shared" si="7"/>
        <v>Mittwoch</v>
      </c>
      <c r="E132" s="52" t="str">
        <f t="shared" si="7"/>
        <v>Donnerstag</v>
      </c>
      <c r="F132" s="53" t="str">
        <f t="shared" si="7"/>
        <v>Freitag</v>
      </c>
      <c r="G132" s="52" t="str">
        <f t="shared" si="7"/>
        <v>Samstag</v>
      </c>
      <c r="H132" s="55" t="str">
        <f t="shared" si="7"/>
        <v>Sonntag</v>
      </c>
    </row>
    <row r="133" spans="1:8" s="8" customFormat="1" ht="24" customHeight="1" x14ac:dyDescent="0.45">
      <c r="B133" s="64">
        <f t="array" ref="B133:H133">Tage+1+DATE(Kalender9Jahr,Kalender9MonatOption,1)-WEEKDAY(DATE(Kalender9Jahr,Kalender9MonatOption,1),WochentagOption)</f>
        <v>45166</v>
      </c>
      <c r="C133" s="65">
        <v>45167</v>
      </c>
      <c r="D133" s="64">
        <v>45168</v>
      </c>
      <c r="E133" s="65">
        <v>45169</v>
      </c>
      <c r="F133" s="64">
        <v>45170</v>
      </c>
      <c r="G133" s="65">
        <v>45171</v>
      </c>
      <c r="H133" s="64">
        <v>45172</v>
      </c>
    </row>
    <row r="134" spans="1:8" ht="51" customHeight="1" x14ac:dyDescent="0.3">
      <c r="B134" s="12"/>
      <c r="C134" s="9"/>
      <c r="D134" s="12"/>
      <c r="E134" s="9"/>
      <c r="F134" s="12"/>
      <c r="G134" s="9"/>
      <c r="H134" s="12"/>
    </row>
    <row r="135" spans="1:8" s="8" customFormat="1" ht="24" customHeight="1" x14ac:dyDescent="0.45">
      <c r="B135" s="66">
        <f t="array" ref="B135:H135">Tage+8+DATE(Kalender9Jahr,Kalender9MonatOption,1)-WEEKDAY(DATE(Kalender9Jahr,Kalender9MonatOption,1),WochentagOption)</f>
        <v>45173</v>
      </c>
      <c r="C135" s="67">
        <v>45174</v>
      </c>
      <c r="D135" s="66">
        <v>45175</v>
      </c>
      <c r="E135" s="67">
        <v>45176</v>
      </c>
      <c r="F135" s="66">
        <v>45177</v>
      </c>
      <c r="G135" s="67">
        <v>45178</v>
      </c>
      <c r="H135" s="66">
        <v>45179</v>
      </c>
    </row>
    <row r="136" spans="1:8" ht="51" customHeight="1" x14ac:dyDescent="0.3">
      <c r="B136" s="13"/>
      <c r="C136" s="27"/>
      <c r="D136" s="13"/>
      <c r="E136" s="27"/>
      <c r="F136" s="13"/>
      <c r="G136" s="27"/>
      <c r="H136" s="13"/>
    </row>
    <row r="137" spans="1:8" s="8" customFormat="1" ht="24" customHeight="1" x14ac:dyDescent="0.45">
      <c r="B137" s="64">
        <f t="array" ref="B137:H137">Tage+15+DATE(Kalender9Jahr,Kalender9MonatOption,1)-WEEKDAY(DATE(Kalender9Jahr,Kalender9MonatOption,1),WochentagOption)</f>
        <v>45180</v>
      </c>
      <c r="C137" s="65">
        <v>45181</v>
      </c>
      <c r="D137" s="64">
        <v>45182</v>
      </c>
      <c r="E137" s="65">
        <v>45183</v>
      </c>
      <c r="F137" s="64">
        <v>45184</v>
      </c>
      <c r="G137" s="65">
        <v>45185</v>
      </c>
      <c r="H137" s="64">
        <v>45186</v>
      </c>
    </row>
    <row r="138" spans="1:8" ht="51" customHeight="1" x14ac:dyDescent="0.3">
      <c r="B138" s="12"/>
      <c r="C138" s="9"/>
      <c r="D138" s="12"/>
      <c r="E138" s="9"/>
      <c r="F138" s="12"/>
      <c r="G138" s="9"/>
      <c r="H138" s="12"/>
    </row>
    <row r="139" spans="1:8" s="8" customFormat="1" ht="24" customHeight="1" x14ac:dyDescent="0.45">
      <c r="B139" s="66">
        <f t="array" ref="B139:H139">Tage+22+DATE(Kalender9Jahr,Kalender9MonatOption,1)-WEEKDAY(DATE(Kalender9Jahr,Kalender9MonatOption,1),WochentagOption)</f>
        <v>45187</v>
      </c>
      <c r="C139" s="67">
        <v>45188</v>
      </c>
      <c r="D139" s="66">
        <v>45189</v>
      </c>
      <c r="E139" s="67">
        <v>45190</v>
      </c>
      <c r="F139" s="66">
        <v>45191</v>
      </c>
      <c r="G139" s="67">
        <v>45192</v>
      </c>
      <c r="H139" s="66">
        <v>45193</v>
      </c>
    </row>
    <row r="140" spans="1:8" ht="51" customHeight="1" x14ac:dyDescent="0.3">
      <c r="B140" s="13"/>
      <c r="C140" s="27"/>
      <c r="D140" s="13"/>
      <c r="E140" s="27"/>
      <c r="F140" s="13"/>
      <c r="G140" s="27"/>
      <c r="H140" s="13"/>
    </row>
    <row r="141" spans="1:8" s="8" customFormat="1" ht="24" customHeight="1" x14ac:dyDescent="0.45">
      <c r="B141" s="64">
        <f t="array" ref="B141:H141">Tage+29+DATE(Kalender9Jahr,Kalender9MonatOption,1)-WEEKDAY(DATE(Kalender9Jahr,Kalender9MonatOption,1),WochentagOption)</f>
        <v>45194</v>
      </c>
      <c r="C141" s="65">
        <v>45195</v>
      </c>
      <c r="D141" s="64">
        <v>45196</v>
      </c>
      <c r="E141" s="65">
        <v>45197</v>
      </c>
      <c r="F141" s="64">
        <v>45198</v>
      </c>
      <c r="G141" s="65">
        <v>45199</v>
      </c>
      <c r="H141" s="64">
        <v>45200</v>
      </c>
    </row>
    <row r="142" spans="1:8" ht="51" customHeight="1" x14ac:dyDescent="0.3">
      <c r="B142" s="12"/>
      <c r="C142" s="9"/>
      <c r="D142" s="12"/>
      <c r="E142" s="9"/>
      <c r="F142" s="12"/>
      <c r="G142" s="9"/>
      <c r="H142" s="12"/>
    </row>
    <row r="143" spans="1:8" s="8" customFormat="1" ht="24" customHeight="1" x14ac:dyDescent="0.45">
      <c r="B143" s="66">
        <f t="array" ref="B143:C143">Tage+36+DATE(Kalender9Jahr,Kalender9MonatOption,1)-WEEKDAY(DATE(Kalender9Jahr,Kalender9MonatOption,1),WochentagOption)</f>
        <v>45201</v>
      </c>
      <c r="C143" s="67">
        <v>45202</v>
      </c>
      <c r="D143" s="123" t="s">
        <v>3</v>
      </c>
      <c r="E143" s="124"/>
      <c r="F143" s="124"/>
      <c r="G143" s="124"/>
      <c r="H143" s="125"/>
    </row>
    <row r="144" spans="1:8" ht="51" customHeight="1" x14ac:dyDescent="0.3">
      <c r="B144" s="13"/>
      <c r="C144" s="27"/>
      <c r="D144" s="102"/>
      <c r="E144" s="103"/>
      <c r="F144" s="103"/>
      <c r="G144" s="103"/>
      <c r="H144" s="104"/>
    </row>
    <row r="145" spans="1:8" s="3" customFormat="1" ht="9" customHeight="1" x14ac:dyDescent="0.3">
      <c r="B145" s="4"/>
      <c r="C145" s="4"/>
      <c r="D145" s="5"/>
      <c r="E145" s="5"/>
      <c r="F145" s="5"/>
      <c r="G145" s="5"/>
      <c r="H145" s="5"/>
    </row>
    <row r="146" spans="1:8" s="2" customFormat="1" ht="95.25" customHeight="1" x14ac:dyDescent="0.3">
      <c r="A146" s="1"/>
      <c r="B146" s="7">
        <f>YEAR(DATE(Kalender9Jahr,Kalender9MonatOption+1,1))</f>
        <v>2023</v>
      </c>
      <c r="C146" s="83" t="str">
        <f>TEXT(DATE(Kalender9Jahr,Kalender9MonatOption+1,1),"MMMM")</f>
        <v>Oktober</v>
      </c>
      <c r="D146" s="83"/>
    </row>
    <row r="147" spans="1:8" ht="9" customHeight="1" x14ac:dyDescent="0.3"/>
    <row r="148" spans="1:8" s="6" customFormat="1" ht="24" customHeight="1" x14ac:dyDescent="0.3">
      <c r="B148" s="50" t="str">
        <f t="shared" ref="B148:H148" si="8">TEXT(B149,"TTTT")</f>
        <v>Montag</v>
      </c>
      <c r="C148" s="48" t="str">
        <f t="shared" si="8"/>
        <v>Dienstag</v>
      </c>
      <c r="D148" s="49" t="str">
        <f t="shared" si="8"/>
        <v>Mittwoch</v>
      </c>
      <c r="E148" s="48" t="str">
        <f t="shared" si="8"/>
        <v>Donnerstag</v>
      </c>
      <c r="F148" s="49" t="str">
        <f t="shared" si="8"/>
        <v>Freitag</v>
      </c>
      <c r="G148" s="48" t="str">
        <f t="shared" si="8"/>
        <v>Samstag</v>
      </c>
      <c r="H148" s="51" t="str">
        <f t="shared" si="8"/>
        <v>Sonntag</v>
      </c>
    </row>
    <row r="149" spans="1:8" s="8" customFormat="1" ht="24" customHeight="1" x14ac:dyDescent="0.45">
      <c r="B149" s="80">
        <f t="array" ref="B149:H149">Tage+1+DATE(Kalender10Jahr,Kalender10MonatOption,1)-WEEKDAY(DATE(Kalender10Jahr,Kalender10MonatOption,1),WochentagOption)</f>
        <v>45194</v>
      </c>
      <c r="C149" s="65">
        <v>45195</v>
      </c>
      <c r="D149" s="80">
        <v>45196</v>
      </c>
      <c r="E149" s="65">
        <v>45197</v>
      </c>
      <c r="F149" s="80">
        <v>45198</v>
      </c>
      <c r="G149" s="65">
        <v>45199</v>
      </c>
      <c r="H149" s="80">
        <v>45200</v>
      </c>
    </row>
    <row r="150" spans="1:8" ht="51" customHeight="1" x14ac:dyDescent="0.3">
      <c r="B150" s="24"/>
      <c r="C150" s="9"/>
      <c r="D150" s="24"/>
      <c r="E150" s="9"/>
      <c r="F150" s="24"/>
      <c r="G150" s="9"/>
      <c r="H150" s="24"/>
    </row>
    <row r="151" spans="1:8" s="8" customFormat="1" ht="24" customHeight="1" x14ac:dyDescent="0.45">
      <c r="B151" s="81">
        <f t="array" ref="B151:H151">Tage+8+DATE(Kalender10Jahr,Kalender10MonatOption,1)-WEEKDAY(DATE(Kalender10Jahr,Kalender10MonatOption,1),WochentagOption)</f>
        <v>45201</v>
      </c>
      <c r="C151" s="82">
        <v>45202</v>
      </c>
      <c r="D151" s="81">
        <v>45203</v>
      </c>
      <c r="E151" s="82">
        <v>45204</v>
      </c>
      <c r="F151" s="81">
        <v>45205</v>
      </c>
      <c r="G151" s="82">
        <v>45206</v>
      </c>
      <c r="H151" s="81">
        <v>45207</v>
      </c>
    </row>
    <row r="152" spans="1:8" ht="51" customHeight="1" x14ac:dyDescent="0.3">
      <c r="B152" s="25"/>
      <c r="C152" s="26"/>
      <c r="D152" s="25"/>
      <c r="E152" s="26"/>
      <c r="F152" s="25"/>
      <c r="G152" s="26"/>
      <c r="H152" s="25"/>
    </row>
    <row r="153" spans="1:8" s="8" customFormat="1" ht="24" customHeight="1" x14ac:dyDescent="0.45">
      <c r="B153" s="80">
        <f t="array" ref="B153:H153">Tage+15+DATE(Kalender10Jahr,Kalender10MonatOption,1)-WEEKDAY(DATE(Kalender10Jahr,Kalender10MonatOption,1),WochentagOption)</f>
        <v>45208</v>
      </c>
      <c r="C153" s="65">
        <v>45209</v>
      </c>
      <c r="D153" s="80">
        <v>45210</v>
      </c>
      <c r="E153" s="65">
        <v>45211</v>
      </c>
      <c r="F153" s="80">
        <v>45212</v>
      </c>
      <c r="G153" s="65">
        <v>45213</v>
      </c>
      <c r="H153" s="80">
        <v>45214</v>
      </c>
    </row>
    <row r="154" spans="1:8" ht="51" customHeight="1" x14ac:dyDescent="0.3">
      <c r="B154" s="24"/>
      <c r="C154" s="9"/>
      <c r="D154" s="24"/>
      <c r="E154" s="9"/>
      <c r="F154" s="24"/>
      <c r="G154" s="9"/>
      <c r="H154" s="24"/>
    </row>
    <row r="155" spans="1:8" s="8" customFormat="1" ht="24" customHeight="1" x14ac:dyDescent="0.45">
      <c r="B155" s="81">
        <f t="array" ref="B155:H155">Tage+22+DATE(Kalender10Jahr,Kalender10MonatOption,1)-WEEKDAY(DATE(Kalender10Jahr,Kalender10MonatOption,1),WochentagOption)</f>
        <v>45215</v>
      </c>
      <c r="C155" s="82">
        <v>45216</v>
      </c>
      <c r="D155" s="81">
        <v>45217</v>
      </c>
      <c r="E155" s="82">
        <v>45218</v>
      </c>
      <c r="F155" s="81">
        <v>45219</v>
      </c>
      <c r="G155" s="82">
        <v>45220</v>
      </c>
      <c r="H155" s="81">
        <v>45221</v>
      </c>
    </row>
    <row r="156" spans="1:8" ht="51" customHeight="1" x14ac:dyDescent="0.3">
      <c r="B156" s="25"/>
      <c r="C156" s="26"/>
      <c r="D156" s="25"/>
      <c r="E156" s="26"/>
      <c r="F156" s="25"/>
      <c r="G156" s="26"/>
      <c r="H156" s="25"/>
    </row>
    <row r="157" spans="1:8" s="8" customFormat="1" ht="24" customHeight="1" x14ac:dyDescent="0.45">
      <c r="B157" s="80">
        <f t="array" ref="B157:H157">Tage+29+DATE(Kalender10Jahr,Kalender10MonatOption,1)-WEEKDAY(DATE(Kalender10Jahr,Kalender10MonatOption,1),WochentagOption)</f>
        <v>45222</v>
      </c>
      <c r="C157" s="65">
        <v>45223</v>
      </c>
      <c r="D157" s="80">
        <v>45224</v>
      </c>
      <c r="E157" s="65">
        <v>45225</v>
      </c>
      <c r="F157" s="80">
        <v>45226</v>
      </c>
      <c r="G157" s="65">
        <v>45227</v>
      </c>
      <c r="H157" s="80">
        <v>45228</v>
      </c>
    </row>
    <row r="158" spans="1:8" ht="51" customHeight="1" x14ac:dyDescent="0.3">
      <c r="B158" s="24"/>
      <c r="C158" s="9"/>
      <c r="D158" s="24"/>
      <c r="E158" s="9"/>
      <c r="F158" s="24"/>
      <c r="G158" s="9"/>
      <c r="H158" s="24"/>
    </row>
    <row r="159" spans="1:8" s="8" customFormat="1" ht="24" customHeight="1" x14ac:dyDescent="0.45">
      <c r="B159" s="81">
        <f t="array" ref="B159:C159">Tage+36+DATE(Kalender10Jahr,Kalender10MonatOption,1)-WEEKDAY(DATE(Kalender10Jahr,Kalender10MonatOption,1),WochentagOption)</f>
        <v>45229</v>
      </c>
      <c r="C159" s="82">
        <v>45230</v>
      </c>
      <c r="D159" s="96" t="s">
        <v>3</v>
      </c>
      <c r="E159" s="97"/>
      <c r="F159" s="97"/>
      <c r="G159" s="97"/>
      <c r="H159" s="98"/>
    </row>
    <row r="160" spans="1:8" ht="51" customHeight="1" x14ac:dyDescent="0.3">
      <c r="B160" s="25"/>
      <c r="C160" s="26"/>
      <c r="D160" s="99"/>
      <c r="E160" s="100"/>
      <c r="F160" s="100"/>
      <c r="G160" s="100"/>
      <c r="H160" s="101"/>
    </row>
    <row r="161" spans="1:8" s="3" customFormat="1" ht="9" customHeight="1" x14ac:dyDescent="0.3">
      <c r="B161" s="4"/>
      <c r="C161" s="4"/>
      <c r="D161" s="5"/>
      <c r="E161" s="5"/>
      <c r="F161" s="5"/>
      <c r="G161" s="5"/>
      <c r="H161" s="5"/>
    </row>
    <row r="162" spans="1:8" s="2" customFormat="1" ht="95.25" customHeight="1" x14ac:dyDescent="0.3">
      <c r="A162" s="1"/>
      <c r="B162" s="7">
        <f>YEAR(DATE(Kalender10Jahr,Kalender10MonatOption+1,1))</f>
        <v>2023</v>
      </c>
      <c r="C162" s="83" t="str">
        <f>TEXT(DATE(Kalender10Jahr,Kalender10MonatOption+1,1),"MMMM")</f>
        <v>November</v>
      </c>
      <c r="D162" s="83"/>
    </row>
    <row r="163" spans="1:8" ht="9" customHeight="1" x14ac:dyDescent="0.3"/>
    <row r="164" spans="1:8" s="6" customFormat="1" ht="24" customHeight="1" x14ac:dyDescent="0.3">
      <c r="B164" s="58" t="str">
        <f t="shared" ref="B164:H164" si="9">TEXT(B165,"TTTT")</f>
        <v>Montag</v>
      </c>
      <c r="C164" s="56" t="str">
        <f t="shared" si="9"/>
        <v>Dienstag</v>
      </c>
      <c r="D164" s="57" t="str">
        <f t="shared" si="9"/>
        <v>Mittwoch</v>
      </c>
      <c r="E164" s="56" t="str">
        <f t="shared" si="9"/>
        <v>Donnerstag</v>
      </c>
      <c r="F164" s="57" t="str">
        <f t="shared" si="9"/>
        <v>Freitag</v>
      </c>
      <c r="G164" s="56" t="str">
        <f t="shared" si="9"/>
        <v>Samstag</v>
      </c>
      <c r="H164" s="59" t="str">
        <f t="shared" si="9"/>
        <v>Sonntag</v>
      </c>
    </row>
    <row r="165" spans="1:8" s="8" customFormat="1" ht="24" customHeight="1" x14ac:dyDescent="0.45">
      <c r="B165" s="68">
        <f t="array" ref="B165:H165">Tage+1+DATE(Kalender11Jahr,Kalender11MonatOption,1)-WEEKDAY(DATE(Kalender11Jahr,Kalender11MonatOption,1),WochentagOption)</f>
        <v>45229</v>
      </c>
      <c r="C165" s="65">
        <v>45230</v>
      </c>
      <c r="D165" s="68">
        <v>45231</v>
      </c>
      <c r="E165" s="65">
        <v>45232</v>
      </c>
      <c r="F165" s="68">
        <v>45233</v>
      </c>
      <c r="G165" s="65">
        <v>45234</v>
      </c>
      <c r="H165" s="68">
        <v>45235</v>
      </c>
    </row>
    <row r="166" spans="1:8" ht="51" customHeight="1" x14ac:dyDescent="0.3">
      <c r="B166" s="14"/>
      <c r="C166" s="9"/>
      <c r="D166" s="14"/>
      <c r="E166" s="9"/>
      <c r="F166" s="14"/>
      <c r="G166" s="9"/>
      <c r="H166" s="14"/>
    </row>
    <row r="167" spans="1:8" s="8" customFormat="1" ht="24" customHeight="1" x14ac:dyDescent="0.45">
      <c r="B167" s="69">
        <f t="array" ref="B167:H167">Tage+8+DATE(Kalender11Jahr,Kalender11MonatOption,1)-WEEKDAY(DATE(Kalender11Jahr,Kalender11MonatOption,1),WochentagOption)</f>
        <v>45236</v>
      </c>
      <c r="C167" s="70">
        <v>45237</v>
      </c>
      <c r="D167" s="69">
        <v>45238</v>
      </c>
      <c r="E167" s="70">
        <v>45239</v>
      </c>
      <c r="F167" s="69">
        <v>45240</v>
      </c>
      <c r="G167" s="70">
        <v>45241</v>
      </c>
      <c r="H167" s="69">
        <v>45242</v>
      </c>
    </row>
    <row r="168" spans="1:8" ht="51" customHeight="1" x14ac:dyDescent="0.3">
      <c r="B168" s="15"/>
      <c r="C168" s="16"/>
      <c r="D168" s="15"/>
      <c r="E168" s="16"/>
      <c r="F168" s="15"/>
      <c r="G168" s="16"/>
      <c r="H168" s="15"/>
    </row>
    <row r="169" spans="1:8" s="8" customFormat="1" ht="24" customHeight="1" x14ac:dyDescent="0.45">
      <c r="B169" s="68">
        <f t="array" ref="B169:H169">Tage+15+DATE(Kalender11Jahr,Kalender11MonatOption,1)-WEEKDAY(DATE(Kalender11Jahr,Kalender11MonatOption,1),WochentagOption)</f>
        <v>45243</v>
      </c>
      <c r="C169" s="65">
        <v>45244</v>
      </c>
      <c r="D169" s="68">
        <v>45245</v>
      </c>
      <c r="E169" s="65">
        <v>45246</v>
      </c>
      <c r="F169" s="68">
        <v>45247</v>
      </c>
      <c r="G169" s="65">
        <v>45248</v>
      </c>
      <c r="H169" s="68">
        <v>45249</v>
      </c>
    </row>
    <row r="170" spans="1:8" ht="51" customHeight="1" x14ac:dyDescent="0.3">
      <c r="B170" s="14"/>
      <c r="C170" s="9"/>
      <c r="D170" s="14"/>
      <c r="E170" s="9"/>
      <c r="F170" s="14"/>
      <c r="G170" s="9"/>
      <c r="H170" s="14"/>
    </row>
    <row r="171" spans="1:8" s="8" customFormat="1" ht="24" customHeight="1" x14ac:dyDescent="0.45">
      <c r="B171" s="69">
        <f t="array" ref="B171:H171">Tage+22+DATE(Kalender11Jahr,Kalender11MonatOption,1)-WEEKDAY(DATE(Kalender11Jahr,Kalender11MonatOption,1),WochentagOption)</f>
        <v>45250</v>
      </c>
      <c r="C171" s="70">
        <v>45251</v>
      </c>
      <c r="D171" s="69">
        <v>45252</v>
      </c>
      <c r="E171" s="70">
        <v>45253</v>
      </c>
      <c r="F171" s="69">
        <v>45254</v>
      </c>
      <c r="G171" s="70">
        <v>45255</v>
      </c>
      <c r="H171" s="69">
        <v>45256</v>
      </c>
    </row>
    <row r="172" spans="1:8" ht="51" customHeight="1" x14ac:dyDescent="0.3">
      <c r="B172" s="15"/>
      <c r="C172" s="16"/>
      <c r="D172" s="15"/>
      <c r="E172" s="16"/>
      <c r="F172" s="15"/>
      <c r="G172" s="16"/>
      <c r="H172" s="15"/>
    </row>
    <row r="173" spans="1:8" s="8" customFormat="1" ht="24" customHeight="1" x14ac:dyDescent="0.45">
      <c r="B173" s="68">
        <f t="array" ref="B173:H173">Tage+29+DATE(Kalender11Jahr,Kalender11MonatOption,1)-WEEKDAY(DATE(Kalender11Jahr,Kalender11MonatOption,1),WochentagOption)</f>
        <v>45257</v>
      </c>
      <c r="C173" s="65">
        <v>45258</v>
      </c>
      <c r="D173" s="68">
        <v>45259</v>
      </c>
      <c r="E173" s="65">
        <v>45260</v>
      </c>
      <c r="F173" s="68">
        <v>45261</v>
      </c>
      <c r="G173" s="65">
        <v>45262</v>
      </c>
      <c r="H173" s="68">
        <v>45263</v>
      </c>
    </row>
    <row r="174" spans="1:8" ht="51" customHeight="1" x14ac:dyDescent="0.3">
      <c r="B174" s="14"/>
      <c r="C174" s="9"/>
      <c r="D174" s="14"/>
      <c r="E174" s="9"/>
      <c r="F174" s="14"/>
      <c r="G174" s="9"/>
      <c r="H174" s="14"/>
    </row>
    <row r="175" spans="1:8" s="8" customFormat="1" ht="24" customHeight="1" x14ac:dyDescent="0.45">
      <c r="B175" s="69">
        <f t="array" ref="B175:C175">Tage+36+DATE(Kalender11Jahr,Kalender11MonatOption,1)-WEEKDAY(DATE(Kalender11Jahr,Kalender11MonatOption,1),WochentagOption)</f>
        <v>45264</v>
      </c>
      <c r="C175" s="70">
        <v>45265</v>
      </c>
      <c r="D175" s="108" t="s">
        <v>3</v>
      </c>
      <c r="E175" s="109"/>
      <c r="F175" s="109"/>
      <c r="G175" s="109"/>
      <c r="H175" s="110"/>
    </row>
    <row r="176" spans="1:8" ht="51" customHeight="1" x14ac:dyDescent="0.3">
      <c r="B176" s="15"/>
      <c r="C176" s="16"/>
      <c r="D176" s="105"/>
      <c r="E176" s="106"/>
      <c r="F176" s="106"/>
      <c r="G176" s="106"/>
      <c r="H176" s="107"/>
    </row>
    <row r="177" spans="1:8" s="3" customFormat="1" ht="9" customHeight="1" x14ac:dyDescent="0.3">
      <c r="B177" s="4"/>
      <c r="C177" s="4"/>
      <c r="D177" s="5"/>
      <c r="E177" s="5"/>
      <c r="F177" s="5"/>
      <c r="G177" s="5"/>
      <c r="H177" s="5"/>
    </row>
    <row r="178" spans="1:8" s="2" customFormat="1" ht="95.25" customHeight="1" x14ac:dyDescent="0.3">
      <c r="A178" s="1"/>
      <c r="B178" s="7">
        <f>YEAR(DATE(Kalender11Jahr,Kalender11MonatOption+1,1))</f>
        <v>2023</v>
      </c>
      <c r="C178" s="83" t="str">
        <f>TEXT(DATE(Kalender11Jahr,Kalender11MonatOption+1,1),"MMMM")</f>
        <v>Dezember</v>
      </c>
      <c r="D178" s="83"/>
    </row>
    <row r="179" spans="1:8" ht="9" customHeight="1" x14ac:dyDescent="0.3"/>
    <row r="180" spans="1:8" s="6" customFormat="1" ht="24" customHeight="1" x14ac:dyDescent="0.3">
      <c r="B180" s="44" t="str">
        <f t="shared" ref="B180:H180" si="10">TEXT(B181,"TTTT")</f>
        <v>Montag</v>
      </c>
      <c r="C180" s="45" t="str">
        <f t="shared" si="10"/>
        <v>Dienstag</v>
      </c>
      <c r="D180" s="46" t="str">
        <f t="shared" si="10"/>
        <v>Mittwoch</v>
      </c>
      <c r="E180" s="45" t="str">
        <f t="shared" si="10"/>
        <v>Donnerstag</v>
      </c>
      <c r="F180" s="46" t="str">
        <f t="shared" si="10"/>
        <v>Freitag</v>
      </c>
      <c r="G180" s="45" t="str">
        <f t="shared" si="10"/>
        <v>Samstag</v>
      </c>
      <c r="H180" s="47" t="str">
        <f t="shared" si="10"/>
        <v>Sonntag</v>
      </c>
    </row>
    <row r="181" spans="1:8" s="8" customFormat="1" ht="24" customHeight="1" x14ac:dyDescent="0.45">
      <c r="B181" s="71">
        <f t="array" ref="B181:H181">Tage+1+DATE(Kalender12Jahr,Kalender12MonatOption,1)-WEEKDAY(DATE(Kalender12Jahr,Kalender12MonatOption,1),WochentagOption)</f>
        <v>45257</v>
      </c>
      <c r="C181" s="65">
        <v>45258</v>
      </c>
      <c r="D181" s="71">
        <v>45259</v>
      </c>
      <c r="E181" s="65">
        <v>45260</v>
      </c>
      <c r="F181" s="71">
        <v>45261</v>
      </c>
      <c r="G181" s="65">
        <v>45262</v>
      </c>
      <c r="H181" s="71">
        <v>45263</v>
      </c>
    </row>
    <row r="182" spans="1:8" ht="51" customHeight="1" x14ac:dyDescent="0.3">
      <c r="B182" s="17"/>
      <c r="C182" s="9"/>
      <c r="D182" s="17"/>
      <c r="E182" s="9"/>
      <c r="F182" s="17"/>
      <c r="G182" s="9"/>
      <c r="H182" s="17"/>
    </row>
    <row r="183" spans="1:8" s="8" customFormat="1" ht="24" customHeight="1" x14ac:dyDescent="0.45">
      <c r="B183" s="72">
        <f t="array" ref="B183:H183">Tage+8+DATE(Kalender12Jahr,Kalender12MonatOption,1)-WEEKDAY(DATE(Kalender12Jahr,Kalender12MonatOption,1),WochentagOption)</f>
        <v>45264</v>
      </c>
      <c r="C183" s="73">
        <v>45265</v>
      </c>
      <c r="D183" s="72">
        <v>45266</v>
      </c>
      <c r="E183" s="73">
        <v>45267</v>
      </c>
      <c r="F183" s="72">
        <v>45268</v>
      </c>
      <c r="G183" s="73">
        <v>45269</v>
      </c>
      <c r="H183" s="72">
        <v>45270</v>
      </c>
    </row>
    <row r="184" spans="1:8" ht="51" customHeight="1" x14ac:dyDescent="0.3">
      <c r="B184" s="11"/>
      <c r="C184" s="18"/>
      <c r="D184" s="11"/>
      <c r="E184" s="18"/>
      <c r="F184" s="11"/>
      <c r="G184" s="18"/>
      <c r="H184" s="11"/>
    </row>
    <row r="185" spans="1:8" s="8" customFormat="1" ht="24" customHeight="1" x14ac:dyDescent="0.45">
      <c r="B185" s="71">
        <f t="array" ref="B185:H185">Tage+15+DATE(Kalender12Jahr,Kalender12MonatOption,1)-WEEKDAY(DATE(Kalender12Jahr,Kalender12MonatOption,1),WochentagOption)</f>
        <v>45271</v>
      </c>
      <c r="C185" s="65">
        <v>45272</v>
      </c>
      <c r="D185" s="71">
        <v>45273</v>
      </c>
      <c r="E185" s="65">
        <v>45274</v>
      </c>
      <c r="F185" s="71">
        <v>45275</v>
      </c>
      <c r="G185" s="65">
        <v>45276</v>
      </c>
      <c r="H185" s="71">
        <v>45277</v>
      </c>
    </row>
    <row r="186" spans="1:8" ht="51" customHeight="1" x14ac:dyDescent="0.3">
      <c r="B186" s="17"/>
      <c r="C186" s="9"/>
      <c r="D186" s="17"/>
      <c r="E186" s="9"/>
      <c r="F186" s="17"/>
      <c r="G186" s="9"/>
      <c r="H186" s="17"/>
    </row>
    <row r="187" spans="1:8" s="8" customFormat="1" ht="24" customHeight="1" x14ac:dyDescent="0.45">
      <c r="B187" s="72">
        <f t="array" ref="B187:H187">Tage+22+DATE(Kalender12Jahr,Kalender12MonatOption,1)-WEEKDAY(DATE(Kalender12Jahr,Kalender12MonatOption,1),WochentagOption)</f>
        <v>45278</v>
      </c>
      <c r="C187" s="73">
        <v>45279</v>
      </c>
      <c r="D187" s="72">
        <v>45280</v>
      </c>
      <c r="E187" s="73">
        <v>45281</v>
      </c>
      <c r="F187" s="72">
        <v>45282</v>
      </c>
      <c r="G187" s="73">
        <v>45283</v>
      </c>
      <c r="H187" s="72">
        <v>45284</v>
      </c>
    </row>
    <row r="188" spans="1:8" ht="51" customHeight="1" x14ac:dyDescent="0.3">
      <c r="B188" s="11"/>
      <c r="C188" s="18"/>
      <c r="D188" s="11"/>
      <c r="E188" s="18"/>
      <c r="F188" s="11"/>
      <c r="G188" s="18"/>
      <c r="H188" s="11"/>
    </row>
    <row r="189" spans="1:8" s="8" customFormat="1" ht="24" customHeight="1" x14ac:dyDescent="0.45">
      <c r="B189" s="71">
        <f t="array" ref="B189:H189">Tage+29+DATE(Kalender12Jahr,Kalender12MonatOption,1)-WEEKDAY(DATE(Kalender12Jahr,Kalender12MonatOption,1),WochentagOption)</f>
        <v>45285</v>
      </c>
      <c r="C189" s="65">
        <v>45286</v>
      </c>
      <c r="D189" s="71">
        <v>45287</v>
      </c>
      <c r="E189" s="65">
        <v>45288</v>
      </c>
      <c r="F189" s="71">
        <v>45289</v>
      </c>
      <c r="G189" s="65">
        <v>45290</v>
      </c>
      <c r="H189" s="71">
        <v>45291</v>
      </c>
    </row>
    <row r="190" spans="1:8" ht="51" customHeight="1" x14ac:dyDescent="0.3">
      <c r="B190" s="17"/>
      <c r="C190" s="9"/>
      <c r="D190" s="17"/>
      <c r="E190" s="9"/>
      <c r="F190" s="17"/>
      <c r="G190" s="9"/>
      <c r="H190" s="17"/>
    </row>
    <row r="191" spans="1:8" s="8" customFormat="1" ht="24" customHeight="1" x14ac:dyDescent="0.45">
      <c r="B191" s="72">
        <f t="array" ref="B191:C191">Tage+36+DATE(Kalender12Jahr,Kalender12MonatOption,1)-WEEKDAY(DATE(Kalender12Jahr,Kalender12MonatOption,1),WochentagOption)</f>
        <v>45292</v>
      </c>
      <c r="C191" s="73">
        <v>45293</v>
      </c>
      <c r="D191" s="87" t="s">
        <v>3</v>
      </c>
      <c r="E191" s="88"/>
      <c r="F191" s="88"/>
      <c r="G191" s="88"/>
      <c r="H191" s="89"/>
    </row>
    <row r="192" spans="1:8" ht="51" customHeight="1" x14ac:dyDescent="0.3">
      <c r="B192" s="11"/>
      <c r="C192" s="18"/>
      <c r="D192" s="93"/>
      <c r="E192" s="94"/>
      <c r="F192" s="94"/>
      <c r="G192" s="94"/>
      <c r="H192" s="95"/>
    </row>
  </sheetData>
  <mergeCells count="36">
    <mergeCell ref="C2:D2"/>
    <mergeCell ref="D175:H175"/>
    <mergeCell ref="D15:H15"/>
    <mergeCell ref="D16:H16"/>
    <mergeCell ref="D48:H48"/>
    <mergeCell ref="D64:H64"/>
    <mergeCell ref="D80:H80"/>
    <mergeCell ref="D63:H63"/>
    <mergeCell ref="D79:H79"/>
    <mergeCell ref="D31:H31"/>
    <mergeCell ref="D32:H32"/>
    <mergeCell ref="D47:H47"/>
    <mergeCell ref="C34:D34"/>
    <mergeCell ref="D127:H127"/>
    <mergeCell ref="D143:H143"/>
    <mergeCell ref="D112:H112"/>
    <mergeCell ref="D128:H128"/>
    <mergeCell ref="D176:H176"/>
    <mergeCell ref="C114:D114"/>
    <mergeCell ref="C130:D130"/>
    <mergeCell ref="C146:D146"/>
    <mergeCell ref="C162:D162"/>
    <mergeCell ref="D192:H192"/>
    <mergeCell ref="D159:H159"/>
    <mergeCell ref="D160:H160"/>
    <mergeCell ref="D144:H144"/>
    <mergeCell ref="D191:H191"/>
    <mergeCell ref="C178:D178"/>
    <mergeCell ref="C18:D18"/>
    <mergeCell ref="D95:H95"/>
    <mergeCell ref="D111:H111"/>
    <mergeCell ref="D96:H96"/>
    <mergeCell ref="C50:D50"/>
    <mergeCell ref="C66:D66"/>
    <mergeCell ref="C82:D82"/>
    <mergeCell ref="C98:D98"/>
  </mergeCells>
  <phoneticPr fontId="2" type="noConversion"/>
  <conditionalFormatting sqref="B5:H5 B7:H7 B9:H9 B11:H11 B13:H13 B15:C15">
    <cfRule type="expression" dxfId="11" priority="38">
      <formula>MONTH(B5)&lt;&gt;Kalender1MonatOption</formula>
    </cfRule>
  </conditionalFormatting>
  <conditionalFormatting sqref="B21:H21 B23:H23 B25:H25 B27:H27 B29:H29 B31:C31">
    <cfRule type="expression" dxfId="10" priority="27">
      <formula>MONTH(B21)&lt;&gt;Kalender2MonatOption</formula>
    </cfRule>
  </conditionalFormatting>
  <conditionalFormatting sqref="B37:H37 B39:H39 B41:H41 B43:H43 B45:H45 B47:C47">
    <cfRule type="expression" dxfId="9" priority="25">
      <formula>MONTH(B37)&lt;&gt;Kalender3MonatOption</formula>
    </cfRule>
  </conditionalFormatting>
  <conditionalFormatting sqref="B53:H53 B55:H55 B57:H57 B59:H59 B61:H61 B63:C63">
    <cfRule type="expression" dxfId="8" priority="23">
      <formula>MONTH(B53)&lt;&gt;Kalender4MonatOption</formula>
    </cfRule>
  </conditionalFormatting>
  <conditionalFormatting sqref="B69:H69 B71:H71 B73:H73 B75:H75 B77:H77 B79:C79">
    <cfRule type="expression" dxfId="7" priority="21">
      <formula>MONTH(B69)&lt;&gt;Kalender5MonatOption</formula>
    </cfRule>
  </conditionalFormatting>
  <conditionalFormatting sqref="B85:H85 B87:H87 B89:H89 B91:H91 B93:H93 B95:C95">
    <cfRule type="expression" dxfId="6" priority="19">
      <formula>MONTH(B85)&lt;&gt;Kalender6MonatOption</formula>
    </cfRule>
  </conditionalFormatting>
  <conditionalFormatting sqref="B101:H101 B103:H103 B105:H105 B107:H107 B109:H109 B111:C111">
    <cfRule type="expression" dxfId="5" priority="17">
      <formula>MONTH(B101)&lt;&gt;Kalender7MonatOption</formula>
    </cfRule>
  </conditionalFormatting>
  <conditionalFormatting sqref="B117:H117 B119:H119 B121:H121 B123:H123 B125:H125 B127:C127">
    <cfRule type="expression" dxfId="4" priority="15">
      <formula>MONTH(B117)&lt;&gt;Kalender8MonatOption</formula>
    </cfRule>
  </conditionalFormatting>
  <conditionalFormatting sqref="B133:H133 B135:H135 B137:H137 B139:H139 B141:H141 B143:C143">
    <cfRule type="expression" dxfId="3" priority="13">
      <formula>MONTH(B133)&lt;&gt;Kalender9MonatOption</formula>
    </cfRule>
  </conditionalFormatting>
  <conditionalFormatting sqref="B149:H149 B151:H151 B153:H153 B155:H155 B157:H157 B159:C159">
    <cfRule type="expression" dxfId="2" priority="3">
      <formula>MONTH(B149)&lt;&gt;Kalender10MonatOption</formula>
    </cfRule>
  </conditionalFormatting>
  <conditionalFormatting sqref="B165:H165 B167:H167 B169:H169 B171:H171 B173:H173 B175:C175">
    <cfRule type="expression" dxfId="1" priority="2">
      <formula>MONTH(B165)&lt;&gt;Kalender11MonatOption</formula>
    </cfRule>
  </conditionalFormatting>
  <conditionalFormatting sqref="B181:H181 B183:H183 B185:H185 B187:H187 B189:H189 B191:C191">
    <cfRule type="expression" dxfId="0" priority="1">
      <formula>MONTH(B181)&lt;&gt;Kalender12MonatOption</formula>
    </cfRule>
  </conditionalFormatting>
  <dataValidations xWindow="6" yWindow="311" count="13">
    <dataValidation type="list" errorStyle="warning" allowBlank="1" showInputMessage="1" showErrorMessage="1" error="Wählen Sie den ersten Tag der Woche in der Liste aus. Wählen Sie ABBRECHEN aus, drücken Sie ALT+NACH-UNTEN, um die Optionen anzuzeigen, und dann NACH-UNTEN und EINGABE, um die Auswahl zu treffen." prompt="Wählen Sie den ersten Tag der Woche in dieser Zelle aus. Drücken Sie ALT+NACH-UNTEN, um die Dropdownliste zu öffnen, und dann EINGABE, um die Auswahl zu treffen. Der Kalender wird automatisch aktualisiert." sqref="B4" xr:uid="{00000000-0002-0000-0000-000000000000}">
      <formula1>"Sonntag, Montag, Dienstag, Mittwoch, Donnerstag, Freitag, Samstag"</formula1>
    </dataValidation>
    <dataValidation type="list" errorStyle="warning" allowBlank="1" showInputMessage="1" showErrorMessage="1" error="Wählen Sie den ersten Kalendermonat in der Liste aus. Wählen Sie ABBRECHEN aus, drücken Sie ALT+NACH-UNTEN, um die Optionen anzuzeigen, und dann NACH-UNTEN und EINGABE, um die Auswahl zu treffen." prompt="Wählen Sie in dieser Zelle den ersten Kalendermonat aus. Drücken Sie ALT+NACH-UNTEN, um die Dropdownliste zu öffnen, und dann EINGABE, um die Auswahl zu treffen" sqref="C2:D2" xr:uid="{00000000-0002-0000-0000-000001000000}">
      <formula1>"Januar,Februar,März,April,Mai,Juni,Juli,August,September,Oktober,November,Dezember"</formula1>
    </dataValidation>
    <dataValidation allowBlank="1" showInputMessage="1" prompt="Diese Arbeitsmappe ist ein Kalender mit zwölf Monaten. Geben Sie in Zelle B2 das erste Jahr ein, und wählen Sie in Zelle C2 den ersten Monat. Die nachfolgenden Monate werden automatisch im Kalender aktualisiert." sqref="A1" xr:uid="{00000000-0002-0000-0000-000002000000}"/>
    <dataValidation allowBlank="1" showInputMessage="1" showErrorMessage="1" prompt="Geben Sie das Jahr in dieser Zelle ein." sqref="B2" xr:uid="{00000000-0002-0000-0000-000003000000}"/>
    <dataValidation allowBlank="1" showInputMessage="1" prompt="Automatisch festgelegter Wochentag. Um Wochentage zu ändern, wählen Sie einen neuen ersten Wochentag in Zelle B4." sqref="C4:H4 B20:H20 B36:H36 B52:H52 B68:H68 B84:H84 B100:H100 B116:H116 B132:H132 B148:H148 B164:H164 B180:H180" xr:uid="{00000000-0002-0000-0000-000004000000}"/>
    <dataValidation allowBlank="1" showInputMessage="1" sqref="B5" xr:uid="{00000000-0002-0000-0000-000005000000}"/>
    <dataValidation allowBlank="1" showInputMessage="1" prompt="Geben Sie hier Tagesnotizen ein." sqref="B6" xr:uid="{00000000-0002-0000-0000-000006000000}"/>
    <dataValidation allowBlank="1" showInputMessage="1" prompt="Das Kalenderjahr wird in dieser Zelle automatisch auf der Grundlage des in Zelle B1 ausgewählten Jahrs aktualisiert." sqref="B19 B35 B51 B67 B83 B99 B115 B131 B147 B163 B179" xr:uid="{00000000-0002-0000-0000-000007000000}"/>
    <dataValidation allowBlank="1" showInputMessage="1" prompt="Der Kalendermonat wird in dieser Zelle automatisch auf der Grundlage des in Zelle C1 ausgewählten Monats aktualisiert." sqref="C179:D179 E34:E35 C35:D35 E50:E51 C51:D51 E66:E67 C67:D67 E82:E83 C83:D83 E98:E99 C99:D99 E114:E115 C115:D115 E130:E131 C131:D131 E146:E147 C147:D147 E162:E163 C163:D163 E178:E179 C19:E19" xr:uid="{00000000-0002-0000-0000-000008000000}"/>
    <dataValidation allowBlank="1" showInputMessage="1" prompt="Geben Sie Monatsnotizen in der Zelle unten ein" sqref="D15:H15" xr:uid="{00000000-0002-0000-0000-000009000000}"/>
    <dataValidation allowBlank="1" showInputMessage="1" prompt="Geben Sie in dieser Zelle Monatsnotizen ein" sqref="D16:H17" xr:uid="{00000000-0002-0000-0000-00000A000000}"/>
    <dataValidation allowBlank="1" showInputMessage="1" prompt="Das Kalenderjahr wird in dieser Zelle automatisch auf der Grundlage des in Zelle B2 ausgewählten Jahrs aktualisiert." sqref="B18 B34 B50 B66 B82 B98 B114 B130 B146 B162 B178" xr:uid="{00000000-0002-0000-0000-00000B000000}"/>
    <dataValidation allowBlank="1" showInputMessage="1" prompt="Der Kalendermonat wird in dieser Zelle automatisch auf der Grundlage des in Zelle C2 ausgewählten Monats aktualisiert." sqref="C18:D18 C34:D34 C50:D50 C66:D66 C82:D82 C98:D98 C114:D114 C130:D130 C146:D146 C162:D162 C178:D178" xr:uid="{00000000-0002-0000-0000-00000C000000}"/>
  </dataValidations>
  <printOptions horizontalCentered="1"/>
  <pageMargins left="0.25" right="0.25" top="0.5" bottom="0.3" header="0.3" footer="0.3"/>
  <pageSetup paperSize="9" scale="90" fitToHeight="0" orientation="landscape" r:id="rId1"/>
  <headerFooter alignWithMargins="0"/>
  <rowBreaks count="11" manualBreakCount="11">
    <brk id="16" max="8" man="1"/>
    <brk id="32" max="16383" man="1"/>
    <brk id="48" max="16383" man="1"/>
    <brk id="64" max="16383" man="1"/>
    <brk id="80" max="16383" man="1"/>
    <brk id="96" max="16383" man="1"/>
    <brk id="112" max="16383" man="1"/>
    <brk id="128" max="16383" man="1"/>
    <brk id="144" max="16383" man="1"/>
    <brk id="160" max="16383" man="1"/>
    <brk id="176" max="1638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baseColWidth="10" defaultColWidth="9" defaultRowHeight="14" x14ac:dyDescent="0.3"/>
  <cols>
    <col min="1" max="1" width="1.58203125" customWidth="1"/>
    <col min="2" max="2" width="58.25" customWidth="1"/>
  </cols>
  <sheetData>
    <row r="1" ht="9" customHeight="1" x14ac:dyDescent="0.3"/>
    <row r="2" ht="110.15" customHeight="1" x14ac:dyDescent="0.3"/>
    <row r="3" ht="110.15" customHeight="1" x14ac:dyDescent="0.3"/>
    <row r="4" ht="110.15" customHeight="1" x14ac:dyDescent="0.3"/>
    <row r="5" ht="110.15" customHeight="1" x14ac:dyDescent="0.3"/>
    <row r="6" ht="110.15" customHeight="1" x14ac:dyDescent="0.3"/>
    <row r="7" ht="110.15" customHeight="1" x14ac:dyDescent="0.3"/>
    <row r="8" ht="110.15" customHeight="1" x14ac:dyDescent="0.3"/>
    <row r="9" ht="110.15" customHeight="1" x14ac:dyDescent="0.3"/>
    <row r="10" ht="110.15" customHeight="1" x14ac:dyDescent="0.3"/>
    <row r="11" ht="110.15" customHeight="1" x14ac:dyDescent="0.3"/>
    <row r="12" ht="110.15" customHeight="1" x14ac:dyDescent="0.3"/>
    <row r="13" ht="110.15" customHeight="1" x14ac:dyDescent="0.3"/>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12" ma:contentTypeDescription="Create a new document." ma:contentTypeScope="" ma:versionID="426e97fa315356fffbdcd9876fe988c2">
  <xsd:schema xmlns:xsd="http://www.w3.org/2001/XMLSchema" xmlns:xs="http://www.w3.org/2001/XMLSchema" xmlns:p="http://schemas.microsoft.com/office/2006/metadata/properties" xmlns:ns2="71af3243-3dd4-4a8d-8c0d-dd76da1f02a5" xmlns:ns3="16c05727-aa75-4e4a-9b5f-8a80a1165891" targetNamespace="http://schemas.microsoft.com/office/2006/metadata/properties" ma:root="true" ma:fieldsID="14b8f0def80e6d70ce3def20c90759ae" ns2:_="" ns3:_="">
    <xsd:import namespace="71af3243-3dd4-4a8d-8c0d-dd76da1f02a5"/>
    <xsd:import namespace="16c05727-aa75-4e4a-9b5f-8a80a1165891"/>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internalName="MediaServiceOCR" ma:readOnly="true">
      <xsd:simpleType>
        <xsd:restriction base="dms:Note">
          <xsd:maxLength value="255"/>
        </xsd:restriction>
      </xsd:simpleType>
    </xsd:element>
    <xsd:element name="MediaServiceAutoTags" ma:index="11" nillable="true" ma:displayName="MediaServiceAutoTags"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fals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Status" ma:index="19" nillable="true" ma:displayName="Status" ma:default="Not started" ma:format="Dropdown" ma:internalName="Status">
      <xsd:simpleType>
        <xsd:restriction base="dms:Choice">
          <xsd:enumeration value="Not started"/>
          <xsd:enumeration value="In Progress"/>
          <xsd:enumeration value="Completed"/>
        </xsd:restriction>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tatus xmlns="71af3243-3dd4-4a8d-8c0d-dd76da1f02a5">Not started</Status>
    <MediaServiceKeyPoints xmlns="71af3243-3dd4-4a8d-8c0d-dd76da1f02a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29B067D-7DE6-4905-B7BC-6793CE2FAB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af3243-3dd4-4a8d-8c0d-dd76da1f02a5"/>
    <ds:schemaRef ds:uri="16c05727-aa75-4e4a-9b5f-8a80a11658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E495B2-1A40-4E09-AC6D-366823A14434}">
  <ds:schemaRefs>
    <ds:schemaRef ds:uri="http://schemas.microsoft.com/office/2006/documentManagement/types"/>
    <ds:schemaRef ds:uri="http://purl.org/dc/terms/"/>
    <ds:schemaRef ds:uri="http://purl.org/dc/elements/1.1/"/>
    <ds:schemaRef ds:uri="http://schemas.microsoft.com/office/infopath/2007/PartnerControls"/>
    <ds:schemaRef ds:uri="http://www.w3.org/XML/1998/namespace"/>
    <ds:schemaRef ds:uri="http://purl.org/dc/dcmitype/"/>
    <ds:schemaRef ds:uri="71af3243-3dd4-4a8d-8c0d-dd76da1f02a5"/>
    <ds:schemaRef ds:uri="http://schemas.openxmlformats.org/package/2006/metadata/core-properties"/>
    <ds:schemaRef ds:uri="16c05727-aa75-4e4a-9b5f-8a80a1165891"/>
    <ds:schemaRef ds:uri="http://schemas.microsoft.com/office/2006/metadata/properties"/>
  </ds:schemaRefs>
</ds:datastoreItem>
</file>

<file path=customXml/itemProps3.xml><?xml version="1.0" encoding="utf-8"?>
<ds:datastoreItem xmlns:ds="http://schemas.openxmlformats.org/officeDocument/2006/customXml" ds:itemID="{3C83B043-D599-44B0-8409-31B42F1DD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TM22340108</Template>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61</vt:i4>
      </vt:variant>
    </vt:vector>
  </HeadingPairs>
  <TitlesOfParts>
    <vt:vector size="62" baseType="lpstr">
      <vt:lpstr>Kalender</vt:lpstr>
      <vt:lpstr>Kalender10Jahr</vt:lpstr>
      <vt:lpstr>Kalender10Monat</vt:lpstr>
      <vt:lpstr>Kalender11Jahr</vt:lpstr>
      <vt:lpstr>Kalender11Monat</vt:lpstr>
      <vt:lpstr>Kalender12Jahr</vt:lpstr>
      <vt:lpstr>Kalender12Monat</vt:lpstr>
      <vt:lpstr>Kalender1Jahr</vt:lpstr>
      <vt:lpstr>Kalender1Monat</vt:lpstr>
      <vt:lpstr>Kalender2Jahr</vt:lpstr>
      <vt:lpstr>Kalender2Monat</vt:lpstr>
      <vt:lpstr>Kalender3Jahr</vt:lpstr>
      <vt:lpstr>Kalender3Monat</vt:lpstr>
      <vt:lpstr>Kalender4Jahr</vt:lpstr>
      <vt:lpstr>Kalender4Monat</vt:lpstr>
      <vt:lpstr>Kalender5Jahr</vt:lpstr>
      <vt:lpstr>Kalender5Monat</vt:lpstr>
      <vt:lpstr>Kalender6Jahr</vt:lpstr>
      <vt:lpstr>Kalender6Monat</vt:lpstr>
      <vt:lpstr>Kalender7Jahr</vt:lpstr>
      <vt:lpstr>Kalender7Monat</vt:lpstr>
      <vt:lpstr>Kalender8Jahr</vt:lpstr>
      <vt:lpstr>Kalender8Monat</vt:lpstr>
      <vt:lpstr>Kalender9Jahr</vt:lpstr>
      <vt:lpstr>Kalender9Monat</vt:lpstr>
      <vt:lpstr>SpaltenTitelBereich1..H12.1</vt:lpstr>
      <vt:lpstr>SpaltenTitelBereich10..H54.1</vt:lpstr>
      <vt:lpstr>SpaltenTitelBereich11..C56.1</vt:lpstr>
      <vt:lpstr>SpaltenTitelBereich12..D56.1</vt:lpstr>
      <vt:lpstr>SpaltenTitelBereich13..H68.1</vt:lpstr>
      <vt:lpstr>SpaltenTitelBereich14..C70.1</vt:lpstr>
      <vt:lpstr>SpaltenTitelBereich15..D70.1</vt:lpstr>
      <vt:lpstr>SpaltenTitelBereich16..H82.1</vt:lpstr>
      <vt:lpstr>SpaltenTitelBereich17..C84.1</vt:lpstr>
      <vt:lpstr>SpaltenTitelBereich18..D84.1</vt:lpstr>
      <vt:lpstr>SpaltenTitelBereich19..H96.1</vt:lpstr>
      <vt:lpstr>SpaltenTitelBereich2..C14.1</vt:lpstr>
      <vt:lpstr>SpaltenTitelBereich20..C98.1</vt:lpstr>
      <vt:lpstr>SpaltenTitelBereich21..D98.1</vt:lpstr>
      <vt:lpstr>SpaltenTitelBereich22..H110.1</vt:lpstr>
      <vt:lpstr>SpaltenTitelBereich23..C112.1</vt:lpstr>
      <vt:lpstr>SpaltenTitelBereich24..D112.1</vt:lpstr>
      <vt:lpstr>SpaltenTitelBereich25..H124.1</vt:lpstr>
      <vt:lpstr>SpaltenTitelBereich26..C126.1</vt:lpstr>
      <vt:lpstr>SpaltenTitelBereich27..D126.1</vt:lpstr>
      <vt:lpstr>SpaltenTitelBereich28..H138.1</vt:lpstr>
      <vt:lpstr>SpaltenTitelBereich29..C140.1</vt:lpstr>
      <vt:lpstr>SpaltenTitelBereich3..D14.1</vt:lpstr>
      <vt:lpstr>SpaltenTitelBereich30..D140.1</vt:lpstr>
      <vt:lpstr>SpaltenTitelBereich31..H152.1</vt:lpstr>
      <vt:lpstr>SpaltenTitelBereich32..C154.1</vt:lpstr>
      <vt:lpstr>SpaltenTitelBereich33..D154.1</vt:lpstr>
      <vt:lpstr>SpaltenTitelBereich34..H166.1</vt:lpstr>
      <vt:lpstr>SpaltenTitelBereich35..C168.1</vt:lpstr>
      <vt:lpstr>SpaltenTitelBereich36..D168.1</vt:lpstr>
      <vt:lpstr>SpaltenTitelBereich4..H26.1</vt:lpstr>
      <vt:lpstr>SpaltenTitelBereich5..C28.1</vt:lpstr>
      <vt:lpstr>SpaltenTitelBereich6..D28.1</vt:lpstr>
      <vt:lpstr>SpaltenTitelBereich7..H40.1</vt:lpstr>
      <vt:lpstr>SpaltenTitelBereich8..C42.1</vt:lpstr>
      <vt:lpstr>SpaltenTitelBereich9..D42.1</vt:lpstr>
      <vt:lpstr>Wochenanfang</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2019-12-03T00:53:38Z</dcterms:created>
  <dcterms:modified xsi:type="dcterms:W3CDTF">2021-01-22T12:28:58Z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